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708" i="1"/>
  <c r="D633"/>
  <c r="E633"/>
  <c r="F633"/>
  <c r="G633"/>
  <c r="H633"/>
  <c r="I633"/>
  <c r="J633"/>
  <c r="D676"/>
  <c r="E676"/>
  <c r="F676"/>
  <c r="G676"/>
  <c r="H676"/>
  <c r="I676"/>
  <c r="J676"/>
  <c r="C677"/>
  <c r="D453"/>
  <c r="E453"/>
  <c r="F453"/>
  <c r="G453"/>
  <c r="H453"/>
  <c r="I453"/>
  <c r="C455"/>
  <c r="D326"/>
  <c r="E326"/>
  <c r="F326"/>
  <c r="G326"/>
  <c r="H326"/>
  <c r="I326"/>
  <c r="J326"/>
  <c r="C334"/>
  <c r="C335"/>
  <c r="C336"/>
  <c r="C259"/>
  <c r="C172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85"/>
  <c r="D631" s="1"/>
  <c r="E685"/>
  <c r="E631" s="1"/>
  <c r="F685"/>
  <c r="F631" s="1"/>
  <c r="G685"/>
  <c r="G631" s="1"/>
  <c r="H685"/>
  <c r="H631" s="1"/>
  <c r="I685"/>
  <c r="I631" s="1"/>
  <c r="J685"/>
  <c r="J631" s="1"/>
  <c r="C686"/>
  <c r="C685" s="1"/>
  <c r="D716"/>
  <c r="E716"/>
  <c r="F716"/>
  <c r="G716"/>
  <c r="H716"/>
  <c r="I716"/>
  <c r="J716"/>
  <c r="D734"/>
  <c r="E734"/>
  <c r="F734"/>
  <c r="G734"/>
  <c r="H734"/>
  <c r="I734"/>
  <c r="J734"/>
  <c r="C735"/>
  <c r="C734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17"/>
  <c r="E717"/>
  <c r="F717"/>
  <c r="G717"/>
  <c r="H717"/>
  <c r="I717"/>
  <c r="J717"/>
  <c r="D731"/>
  <c r="E731"/>
  <c r="F731"/>
  <c r="G731"/>
  <c r="H731"/>
  <c r="I731"/>
  <c r="J731"/>
  <c r="C732"/>
  <c r="C731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5"/>
  <c r="E715"/>
  <c r="F715"/>
  <c r="G715"/>
  <c r="H715"/>
  <c r="I715"/>
  <c r="I17" s="1"/>
  <c r="J715"/>
  <c r="D224"/>
  <c r="E224"/>
  <c r="F224"/>
  <c r="G224"/>
  <c r="H224"/>
  <c r="I224"/>
  <c r="J224"/>
  <c r="F172"/>
  <c r="C225"/>
  <c r="C226"/>
  <c r="D728"/>
  <c r="E728"/>
  <c r="F728"/>
  <c r="G728"/>
  <c r="H728"/>
  <c r="I728"/>
  <c r="J728"/>
  <c r="C729"/>
  <c r="C728" s="1"/>
  <c r="D723"/>
  <c r="E723"/>
  <c r="F723"/>
  <c r="G723"/>
  <c r="H723"/>
  <c r="I723"/>
  <c r="J723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68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6"/>
  <c r="C725"/>
  <c r="D719"/>
  <c r="E719"/>
  <c r="F719"/>
  <c r="G719"/>
  <c r="H719"/>
  <c r="I719"/>
  <c r="J719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41"/>
  <c r="D738" s="1"/>
  <c r="E741"/>
  <c r="E738" s="1"/>
  <c r="F741"/>
  <c r="F738" s="1"/>
  <c r="G741"/>
  <c r="G738" s="1"/>
  <c r="H741"/>
  <c r="H738" s="1"/>
  <c r="I741"/>
  <c r="I738" s="1"/>
  <c r="J741"/>
  <c r="J738" s="1"/>
  <c r="D743"/>
  <c r="E743"/>
  <c r="F743"/>
  <c r="G743"/>
  <c r="H743"/>
  <c r="I743"/>
  <c r="J743"/>
  <c r="C744"/>
  <c r="C741" s="1"/>
  <c r="C738" s="1"/>
  <c r="C724"/>
  <c r="C720"/>
  <c r="C716" s="1"/>
  <c r="C721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82"/>
  <c r="E682"/>
  <c r="F682"/>
  <c r="G682"/>
  <c r="H682"/>
  <c r="I682"/>
  <c r="J682"/>
  <c r="C683"/>
  <c r="C682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C717" l="1"/>
  <c r="I32"/>
  <c r="J32"/>
  <c r="E294"/>
  <c r="D714"/>
  <c r="H714"/>
  <c r="I294"/>
  <c r="C715"/>
  <c r="G714"/>
  <c r="J714"/>
  <c r="C224"/>
  <c r="J17"/>
  <c r="D294"/>
  <c r="G294"/>
  <c r="G234"/>
  <c r="J294"/>
  <c r="F294"/>
  <c r="H290"/>
  <c r="I290"/>
  <c r="E290"/>
  <c r="H17"/>
  <c r="C312"/>
  <c r="I714"/>
  <c r="E714"/>
  <c r="F714"/>
  <c r="C723"/>
  <c r="C719"/>
  <c r="C743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H32" l="1"/>
  <c r="C714"/>
  <c r="D679"/>
  <c r="E679"/>
  <c r="F679"/>
  <c r="G679"/>
  <c r="H679"/>
  <c r="I679"/>
  <c r="J679"/>
  <c r="K679"/>
  <c r="C680"/>
  <c r="C679" s="1"/>
  <c r="C569"/>
  <c r="C566" s="1"/>
  <c r="D485"/>
  <c r="E485"/>
  <c r="F485"/>
  <c r="G485"/>
  <c r="H485"/>
  <c r="I485"/>
  <c r="J485"/>
  <c r="C269"/>
  <c r="C266" s="1"/>
  <c r="C41"/>
  <c r="C37"/>
  <c r="C453"/>
  <c r="C676"/>
  <c r="C666"/>
  <c r="D632"/>
  <c r="E632"/>
  <c r="F632"/>
  <c r="G632"/>
  <c r="H632"/>
  <c r="I632"/>
  <c r="J632"/>
  <c r="C157"/>
  <c r="D705"/>
  <c r="E705"/>
  <c r="F705"/>
  <c r="G705"/>
  <c r="H705"/>
  <c r="I705"/>
  <c r="J705"/>
  <c r="D710"/>
  <c r="D704" s="1"/>
  <c r="E710"/>
  <c r="E704" s="1"/>
  <c r="F710"/>
  <c r="F704" s="1"/>
  <c r="G710"/>
  <c r="G704" s="1"/>
  <c r="H710"/>
  <c r="H704" s="1"/>
  <c r="I710"/>
  <c r="I704" s="1"/>
  <c r="J710"/>
  <c r="J704" s="1"/>
  <c r="C711"/>
  <c r="C710" s="1"/>
  <c r="D707"/>
  <c r="E707"/>
  <c r="F707"/>
  <c r="G707"/>
  <c r="H707"/>
  <c r="I707"/>
  <c r="G659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6"/>
  <c r="D697"/>
  <c r="D696" s="1"/>
  <c r="E697"/>
  <c r="E696" s="1"/>
  <c r="F697"/>
  <c r="F696" s="1"/>
  <c r="G697"/>
  <c r="G696" s="1"/>
  <c r="H697"/>
  <c r="H696" s="1"/>
  <c r="I697"/>
  <c r="I696" s="1"/>
  <c r="D700"/>
  <c r="E700"/>
  <c r="F700"/>
  <c r="G700"/>
  <c r="H700"/>
  <c r="I700"/>
  <c r="C701"/>
  <c r="C697" s="1"/>
  <c r="D659"/>
  <c r="E659"/>
  <c r="F659"/>
  <c r="H659"/>
  <c r="I659"/>
  <c r="J659"/>
  <c r="C661"/>
  <c r="C659" s="1"/>
  <c r="D656"/>
  <c r="H656"/>
  <c r="I656"/>
  <c r="J656"/>
  <c r="C657"/>
  <c r="C656" s="1"/>
  <c r="D663"/>
  <c r="E663"/>
  <c r="F663"/>
  <c r="G663"/>
  <c r="H663"/>
  <c r="I663"/>
  <c r="J663"/>
  <c r="C664"/>
  <c r="D666"/>
  <c r="E666"/>
  <c r="F666"/>
  <c r="G666"/>
  <c r="H666"/>
  <c r="I666"/>
  <c r="D671"/>
  <c r="E671"/>
  <c r="F671"/>
  <c r="G671"/>
  <c r="H671"/>
  <c r="I671"/>
  <c r="J671"/>
  <c r="C674"/>
  <c r="C671" s="1"/>
  <c r="D653"/>
  <c r="E653"/>
  <c r="F653"/>
  <c r="G653"/>
  <c r="H653"/>
  <c r="I653"/>
  <c r="C654"/>
  <c r="C653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D592"/>
  <c r="E592"/>
  <c r="F592"/>
  <c r="G592"/>
  <c r="H592"/>
  <c r="I592"/>
  <c r="J592"/>
  <c r="C594"/>
  <c r="C592" s="1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C482" s="1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C439" s="1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C385" s="1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0"/>
  <c r="H650"/>
  <c r="I650"/>
  <c r="J650"/>
  <c r="C651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3"/>
  <c r="J692" s="1"/>
  <c r="D588"/>
  <c r="D583" s="1"/>
  <c r="E588"/>
  <c r="E583" s="1"/>
  <c r="F588"/>
  <c r="F583" s="1"/>
  <c r="G588"/>
  <c r="G583" s="1"/>
  <c r="H588"/>
  <c r="H583" s="1"/>
  <c r="I588"/>
  <c r="I583" s="1"/>
  <c r="J588"/>
  <c r="J583" s="1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C650" l="1"/>
  <c r="C633"/>
  <c r="C173"/>
  <c r="C129"/>
  <c r="C127"/>
  <c r="C357"/>
  <c r="C355"/>
  <c r="C589"/>
  <c r="C663"/>
  <c r="C631"/>
  <c r="C33"/>
  <c r="G32"/>
  <c r="C135"/>
  <c r="C476"/>
  <c r="C294"/>
  <c r="G23"/>
  <c r="I23"/>
  <c r="C168"/>
  <c r="H23"/>
  <c r="J23"/>
  <c r="F351"/>
  <c r="F24"/>
  <c r="F350"/>
  <c r="H51"/>
  <c r="H49" s="1"/>
  <c r="H24"/>
  <c r="C596"/>
  <c r="C584"/>
  <c r="G24"/>
  <c r="E24"/>
  <c r="J51"/>
  <c r="J49" s="1"/>
  <c r="J24"/>
  <c r="I24"/>
  <c r="C485"/>
  <c r="C300"/>
  <c r="C29"/>
  <c r="I374"/>
  <c r="C234"/>
  <c r="J18"/>
  <c r="C380"/>
  <c r="D124"/>
  <c r="D123" s="1"/>
  <c r="C600"/>
  <c r="F693"/>
  <c r="F692" s="1"/>
  <c r="H375"/>
  <c r="F375"/>
  <c r="D375"/>
  <c r="I375"/>
  <c r="G375"/>
  <c r="E375"/>
  <c r="C590"/>
  <c r="C585" s="1"/>
  <c r="I630"/>
  <c r="G52"/>
  <c r="J231"/>
  <c r="F231"/>
  <c r="C435"/>
  <c r="J29"/>
  <c r="H29"/>
  <c r="D29"/>
  <c r="D24"/>
  <c r="C438"/>
  <c r="C434" s="1"/>
  <c r="C430" s="1"/>
  <c r="J28"/>
  <c r="I29"/>
  <c r="E29"/>
  <c r="H28"/>
  <c r="F29"/>
  <c r="G29"/>
  <c r="C215"/>
  <c r="E441"/>
  <c r="F441"/>
  <c r="I441"/>
  <c r="J441"/>
  <c r="G441"/>
  <c r="H441"/>
  <c r="E52"/>
  <c r="C288"/>
  <c r="I75"/>
  <c r="I72" s="1"/>
  <c r="C483"/>
  <c r="C477" s="1"/>
  <c r="H630"/>
  <c r="D630"/>
  <c r="I52"/>
  <c r="F52"/>
  <c r="E291"/>
  <c r="C351"/>
  <c r="C354"/>
  <c r="C350" s="1"/>
  <c r="D479"/>
  <c r="D473" s="1"/>
  <c r="H693"/>
  <c r="H692" s="1"/>
  <c r="J75"/>
  <c r="J72" s="1"/>
  <c r="D75"/>
  <c r="D72" s="1"/>
  <c r="E693"/>
  <c r="E692" s="1"/>
  <c r="D693"/>
  <c r="D689" s="1"/>
  <c r="D688" s="1"/>
  <c r="C449"/>
  <c r="C588"/>
  <c r="C583" s="1"/>
  <c r="I693"/>
  <c r="I692" s="1"/>
  <c r="C441"/>
  <c r="C60"/>
  <c r="I231"/>
  <c r="E231"/>
  <c r="G231"/>
  <c r="J246"/>
  <c r="F246"/>
  <c r="D291"/>
  <c r="C480"/>
  <c r="C474" s="1"/>
  <c r="G22"/>
  <c r="C481"/>
  <c r="C475" s="1"/>
  <c r="J630"/>
  <c r="G246"/>
  <c r="F15"/>
  <c r="G693"/>
  <c r="G692" s="1"/>
  <c r="C632"/>
  <c r="C704"/>
  <c r="H231"/>
  <c r="D231"/>
  <c r="H75"/>
  <c r="H72" s="1"/>
  <c r="C707"/>
  <c r="C705"/>
  <c r="I479"/>
  <c r="I473" s="1"/>
  <c r="D52"/>
  <c r="J479"/>
  <c r="J473" s="1"/>
  <c r="C617"/>
  <c r="F630"/>
  <c r="H170"/>
  <c r="D170"/>
  <c r="C326"/>
  <c r="C321" s="1"/>
  <c r="C126"/>
  <c r="J15"/>
  <c r="H15"/>
  <c r="J170"/>
  <c r="F170"/>
  <c r="I170"/>
  <c r="G15"/>
  <c r="D15"/>
  <c r="I15"/>
  <c r="E15"/>
  <c r="E75"/>
  <c r="E72" s="1"/>
  <c r="G630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700"/>
  <c r="F141"/>
  <c r="C693"/>
  <c r="C692" s="1"/>
  <c r="C696"/>
  <c r="C407"/>
  <c r="C635"/>
  <c r="H479"/>
  <c r="H473" s="1"/>
  <c r="F479"/>
  <c r="F473" s="1"/>
  <c r="G479"/>
  <c r="G473" s="1"/>
  <c r="E479"/>
  <c r="E473" s="1"/>
  <c r="C387"/>
  <c r="C468"/>
  <c r="C464" s="1"/>
  <c r="E630"/>
  <c r="D587"/>
  <c r="D582" s="1"/>
  <c r="J689"/>
  <c r="J688" s="1"/>
  <c r="C368"/>
  <c r="C392"/>
  <c r="C35"/>
  <c r="C56"/>
  <c r="H587"/>
  <c r="H582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H52"/>
  <c r="C145"/>
  <c r="C153"/>
  <c r="J147"/>
  <c r="F147"/>
  <c r="D435"/>
  <c r="D19" s="1"/>
  <c r="H124"/>
  <c r="H123" s="1"/>
  <c r="I31"/>
  <c r="G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F32" l="1"/>
  <c r="I372"/>
  <c r="C22"/>
  <c r="C12" s="1"/>
  <c r="G372"/>
  <c r="C18"/>
  <c r="C19"/>
  <c r="G18"/>
  <c r="G13" s="1"/>
  <c r="F18"/>
  <c r="D18"/>
  <c r="H18"/>
  <c r="H13" s="1"/>
  <c r="E18"/>
  <c r="I18"/>
  <c r="I13" s="1"/>
  <c r="C24"/>
  <c r="F689"/>
  <c r="F688" s="1"/>
  <c r="C246"/>
  <c r="H372"/>
  <c r="C437"/>
  <c r="C433" s="1"/>
  <c r="C429" s="1"/>
  <c r="H689"/>
  <c r="H688" s="1"/>
  <c r="J13"/>
  <c r="C291"/>
  <c r="I27"/>
  <c r="G12"/>
  <c r="G27"/>
  <c r="D14"/>
  <c r="C25"/>
  <c r="D692"/>
  <c r="I689"/>
  <c r="I688" s="1"/>
  <c r="C353"/>
  <c r="C349" s="1"/>
  <c r="E689"/>
  <c r="E688" s="1"/>
  <c r="G689"/>
  <c r="G688" s="1"/>
  <c r="C431"/>
  <c r="C100"/>
  <c r="C231"/>
  <c r="C630"/>
  <c r="C479"/>
  <c r="C473" s="1"/>
  <c r="C124"/>
  <c r="C123" s="1"/>
  <c r="C52"/>
  <c r="G21"/>
  <c r="J372"/>
  <c r="C141"/>
  <c r="C15"/>
  <c r="C170"/>
  <c r="C167"/>
  <c r="C165" s="1"/>
  <c r="C323"/>
  <c r="C318" s="1"/>
  <c r="J21"/>
  <c r="C91"/>
  <c r="I21"/>
  <c r="H21"/>
  <c r="D431"/>
  <c r="F377"/>
  <c r="F372" s="1"/>
  <c r="E377"/>
  <c r="E372" s="1"/>
  <c r="D377"/>
  <c r="D372" s="1"/>
  <c r="C382"/>
  <c r="D12"/>
  <c r="D373"/>
  <c r="F373"/>
  <c r="F12"/>
  <c r="C49"/>
  <c r="C689"/>
  <c r="C688" s="1"/>
  <c r="J27"/>
  <c r="H27"/>
  <c r="C374"/>
  <c r="C147"/>
  <c r="C587"/>
  <c r="C582" s="1"/>
  <c r="G435"/>
  <c r="G19" s="1"/>
  <c r="G433"/>
  <c r="G429" s="1"/>
  <c r="F19"/>
  <c r="F433"/>
  <c r="F429" s="1"/>
  <c r="J435"/>
  <c r="J19" s="1"/>
  <c r="J437"/>
  <c r="J433" s="1"/>
  <c r="J429" s="1"/>
  <c r="E435"/>
  <c r="E19" s="1"/>
  <c r="E433"/>
  <c r="E429" s="1"/>
  <c r="I435"/>
  <c r="I19" s="1"/>
  <c r="I437"/>
  <c r="I433" s="1"/>
  <c r="I429" s="1"/>
  <c r="H435"/>
  <c r="H19" s="1"/>
  <c r="H433"/>
  <c r="H429" s="1"/>
  <c r="E32" l="1"/>
  <c r="F23"/>
  <c r="F21" s="1"/>
  <c r="F31"/>
  <c r="F28"/>
  <c r="F27" s="1"/>
  <c r="H14"/>
  <c r="H11" s="1"/>
  <c r="I14"/>
  <c r="I11" s="1"/>
  <c r="E14"/>
  <c r="J14"/>
  <c r="J11" s="1"/>
  <c r="F14"/>
  <c r="G14"/>
  <c r="G11" s="1"/>
  <c r="C14"/>
  <c r="G16"/>
  <c r="C377"/>
  <c r="C372" s="1"/>
  <c r="D16"/>
  <c r="I431"/>
  <c r="J431"/>
  <c r="G431"/>
  <c r="H431"/>
  <c r="E431"/>
  <c r="F431"/>
  <c r="F13" l="1"/>
  <c r="C40"/>
  <c r="D32"/>
  <c r="E23"/>
  <c r="E28"/>
  <c r="E27" s="1"/>
  <c r="E31"/>
  <c r="F11"/>
  <c r="E16"/>
  <c r="F16"/>
  <c r="J16"/>
  <c r="I16"/>
  <c r="H16"/>
  <c r="C16"/>
  <c r="C375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<sst xmlns="http://schemas.openxmlformats.org/spreadsheetml/2006/main" count="943" uniqueCount="278">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</sst>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5"/>
  <sheetViews>
    <sheetView tabSelected="1" topLeftCell="A463" workbookViewId="0">
      <selection activeCell="B581" sqref="B581:K581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72" t="s">
        <v>244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76.5" customHeight="1">
      <c r="A8" s="21" t="s">
        <v>92</v>
      </c>
      <c r="B8" s="5" t="s">
        <v>91</v>
      </c>
      <c r="C8" s="83" t="s">
        <v>198</v>
      </c>
      <c r="D8" s="84"/>
      <c r="E8" s="84"/>
      <c r="F8" s="84"/>
      <c r="G8" s="84"/>
      <c r="H8" s="84"/>
      <c r="I8" s="84"/>
      <c r="J8" s="85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2096050353.6099999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432411529.83000004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270021250.35000002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60074915.009999998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1074415993.5599999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224244200.71000001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742862909.70000005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148092414.10999998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1056111799.6799999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280007647.51999998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C378+C715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C379+C430+C693+C716</f>
        <v>569069082.29999995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151254100.71000001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C380+C435+C741+C717+C239</f>
        <v>357996167.02999997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86573531.799999982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1039938553.9300001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152403882.31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C474+C631</f>
        <v>140974700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17894900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505346911.25999999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72990100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384866742.67000002</v>
      </c>
      <c r="D24" s="25">
        <f t="shared" ref="D24:J24" si="12">D33+D54+D76+D94+D103+D127+D150+D173+D249+D297+D326+D355+D467+D482+D589+D633+D705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61518882.310000002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9" t="s">
        <v>194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8.5" customHeight="1">
      <c r="A27" s="1">
        <v>17</v>
      </c>
      <c r="B27" s="28" t="s">
        <v>117</v>
      </c>
      <c r="C27" s="25">
        <f>C28+C29</f>
        <v>1767658.3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80" t="s">
        <v>9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1" ht="30.75" customHeight="1">
      <c r="A31" s="1">
        <v>21</v>
      </c>
      <c r="B31" s="7" t="s">
        <v>218</v>
      </c>
      <c r="C31" s="25">
        <f>C32+C33</f>
        <v>1767658.3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1">SUM(D40:D41)</f>
        <v>124700</v>
      </c>
      <c r="E39" s="25">
        <f t="shared" si="21"/>
        <v>162600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2">D44</f>
        <v>50000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3">D47</f>
        <v>0</v>
      </c>
      <c r="E46" s="25">
        <f t="shared" si="23"/>
        <v>40908.300000000003</v>
      </c>
      <c r="F46" s="25">
        <f t="shared" si="23"/>
        <v>0</v>
      </c>
      <c r="G46" s="25">
        <f t="shared" si="23"/>
        <v>400000</v>
      </c>
      <c r="H46" s="25">
        <f t="shared" si="23"/>
        <v>400000</v>
      </c>
      <c r="I46" s="25">
        <f t="shared" si="23"/>
        <v>400000</v>
      </c>
      <c r="J46" s="25">
        <f t="shared" si="23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38</v>
      </c>
      <c r="B48" s="79" t="s">
        <v>195</v>
      </c>
      <c r="C48" s="75"/>
      <c r="D48" s="75"/>
      <c r="E48" s="75"/>
      <c r="F48" s="75"/>
      <c r="G48" s="75"/>
      <c r="H48" s="75"/>
      <c r="I48" s="75"/>
      <c r="J48" s="75"/>
      <c r="K48" s="75"/>
    </row>
    <row r="49" spans="1:11" ht="28.5">
      <c r="A49" s="1">
        <v>39</v>
      </c>
      <c r="B49" s="28" t="s">
        <v>158</v>
      </c>
      <c r="C49" s="25">
        <f>C50+C51</f>
        <v>3444006.7</v>
      </c>
      <c r="D49" s="25">
        <f t="shared" ref="D49:J49" si="24">D50+D51</f>
        <v>1725000</v>
      </c>
      <c r="E49" s="25">
        <f t="shared" si="24"/>
        <v>1219006.7</v>
      </c>
      <c r="F49" s="25">
        <f t="shared" si="24"/>
        <v>0</v>
      </c>
      <c r="G49" s="25">
        <f t="shared" si="24"/>
        <v>0</v>
      </c>
      <c r="H49" s="25">
        <f t="shared" si="24"/>
        <v>0</v>
      </c>
      <c r="I49" s="25">
        <f t="shared" si="24"/>
        <v>0</v>
      </c>
      <c r="J49" s="25">
        <f t="shared" si="24"/>
        <v>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5">D53</f>
        <v>945000</v>
      </c>
      <c r="E50" s="25">
        <f t="shared" si="25"/>
        <v>494300</v>
      </c>
      <c r="F50" s="25">
        <f t="shared" si="25"/>
        <v>0</v>
      </c>
      <c r="G50" s="25">
        <f t="shared" si="25"/>
        <v>0</v>
      </c>
      <c r="H50" s="25">
        <f t="shared" si="25"/>
        <v>0</v>
      </c>
      <c r="I50" s="25">
        <f t="shared" si="25"/>
        <v>0</v>
      </c>
      <c r="J50" s="25">
        <f t="shared" si="25"/>
        <v>0</v>
      </c>
      <c r="K50" s="29"/>
    </row>
    <row r="51" spans="1:11">
      <c r="A51" s="1">
        <v>41</v>
      </c>
      <c r="B51" s="7" t="s">
        <v>11</v>
      </c>
      <c r="C51" s="25">
        <f>C54</f>
        <v>2004706.7</v>
      </c>
      <c r="D51" s="25">
        <f t="shared" ref="D51:J51" si="26">D54</f>
        <v>780000</v>
      </c>
      <c r="E51" s="25">
        <f t="shared" si="26"/>
        <v>724706.7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3444006.7</v>
      </c>
      <c r="D52" s="25">
        <f t="shared" ref="D52:J52" si="27">D53+D54</f>
        <v>1725000</v>
      </c>
      <c r="E52" s="25">
        <f t="shared" si="27"/>
        <v>1219006.7</v>
      </c>
      <c r="F52" s="25">
        <f t="shared" si="27"/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8">D57+D61+D65+D69</f>
        <v>945000</v>
      </c>
      <c r="E53" s="25">
        <f t="shared" si="28"/>
        <v>494300</v>
      </c>
      <c r="F53" s="25">
        <f t="shared" si="28"/>
        <v>0</v>
      </c>
      <c r="G53" s="25">
        <f t="shared" si="28"/>
        <v>0</v>
      </c>
      <c r="H53" s="25">
        <f t="shared" si="28"/>
        <v>0</v>
      </c>
      <c r="I53" s="25">
        <f t="shared" si="28"/>
        <v>0</v>
      </c>
      <c r="J53" s="25">
        <f t="shared" si="28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2004706.7</v>
      </c>
      <c r="D54" s="25">
        <f t="shared" ref="D54:J54" si="29">D58+D62+D66+D70</f>
        <v>780000</v>
      </c>
      <c r="E54" s="25">
        <f t="shared" si="29"/>
        <v>724706.7</v>
      </c>
      <c r="F54" s="25">
        <f t="shared" si="29"/>
        <v>0</v>
      </c>
      <c r="G54" s="25">
        <f t="shared" si="29"/>
        <v>0</v>
      </c>
      <c r="H54" s="25">
        <f t="shared" si="29"/>
        <v>0</v>
      </c>
      <c r="I54" s="25">
        <f t="shared" si="29"/>
        <v>0</v>
      </c>
      <c r="J54" s="25">
        <f t="shared" si="29"/>
        <v>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166000</v>
      </c>
      <c r="D56" s="25">
        <f t="shared" ref="D56:J56" si="30">D57+D58</f>
        <v>117500</v>
      </c>
      <c r="E56" s="25">
        <f t="shared" si="30"/>
        <v>18500</v>
      </c>
      <c r="F56" s="25">
        <f t="shared" si="30"/>
        <v>0</v>
      </c>
      <c r="G56" s="25">
        <f t="shared" si="30"/>
        <v>0</v>
      </c>
      <c r="H56" s="25">
        <f t="shared" si="30"/>
        <v>0</v>
      </c>
      <c r="I56" s="25">
        <f t="shared" si="30"/>
        <v>0</v>
      </c>
      <c r="J56" s="25">
        <f t="shared" si="30"/>
        <v>30000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3061550</v>
      </c>
      <c r="D60" s="25">
        <f t="shared" ref="D60:J60" si="31">D61+D62</f>
        <v>1527500</v>
      </c>
      <c r="E60" s="25">
        <f t="shared" si="31"/>
        <v>1114050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106456.7</v>
      </c>
      <c r="D64" s="25">
        <f t="shared" ref="D64:J64" si="32">D65+D66</f>
        <v>30000</v>
      </c>
      <c r="E64" s="25">
        <v>56456.7</v>
      </c>
      <c r="F64" s="25">
        <v>0</v>
      </c>
      <c r="G64" s="25">
        <v>0</v>
      </c>
      <c r="H64" s="25">
        <f t="shared" si="32"/>
        <v>0</v>
      </c>
      <c r="I64" s="25">
        <f t="shared" si="32"/>
        <v>0</v>
      </c>
      <c r="J64" s="25">
        <f t="shared" si="32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110000</v>
      </c>
      <c r="D68" s="25">
        <f t="shared" ref="D68:J68" si="33">D70</f>
        <v>50000</v>
      </c>
      <c r="E68" s="25">
        <f t="shared" si="33"/>
        <v>30000</v>
      </c>
      <c r="F68" s="25">
        <f t="shared" si="33"/>
        <v>0</v>
      </c>
      <c r="G68" s="25">
        <f t="shared" si="33"/>
        <v>0</v>
      </c>
      <c r="H68" s="25">
        <f t="shared" si="33"/>
        <v>0</v>
      </c>
      <c r="I68" s="25">
        <f t="shared" si="33"/>
        <v>0</v>
      </c>
      <c r="J68" s="25">
        <f t="shared" si="33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61</v>
      </c>
      <c r="B71" s="79" t="s">
        <v>196</v>
      </c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32.25" customHeight="1">
      <c r="A72" s="1">
        <v>62</v>
      </c>
      <c r="B72" s="28" t="s">
        <v>220</v>
      </c>
      <c r="C72" s="25">
        <f>C75</f>
        <v>7182600</v>
      </c>
      <c r="D72" s="25">
        <f t="shared" ref="D72:J72" si="34">D75</f>
        <v>982300</v>
      </c>
      <c r="E72" s="25">
        <f t="shared" si="34"/>
        <v>1068100</v>
      </c>
      <c r="F72" s="25">
        <f t="shared" si="34"/>
        <v>937200</v>
      </c>
      <c r="G72" s="25">
        <f t="shared" si="34"/>
        <v>937200</v>
      </c>
      <c r="H72" s="25">
        <f t="shared" si="34"/>
        <v>937200</v>
      </c>
      <c r="I72" s="25">
        <f t="shared" si="34"/>
        <v>937200</v>
      </c>
      <c r="J72" s="25">
        <f t="shared" si="34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7182600</v>
      </c>
      <c r="D73" s="25">
        <f t="shared" ref="D73:J73" si="35">D76</f>
        <v>982300</v>
      </c>
      <c r="E73" s="25">
        <f t="shared" si="35"/>
        <v>1068100</v>
      </c>
      <c r="F73" s="25">
        <f t="shared" si="35"/>
        <v>937200</v>
      </c>
      <c r="G73" s="25">
        <f t="shared" si="35"/>
        <v>937200</v>
      </c>
      <c r="H73" s="25">
        <f t="shared" si="35"/>
        <v>937200</v>
      </c>
      <c r="I73" s="25">
        <f t="shared" si="35"/>
        <v>937200</v>
      </c>
      <c r="J73" s="25">
        <f t="shared" si="35"/>
        <v>1383400</v>
      </c>
      <c r="K73" s="33" t="s">
        <v>14</v>
      </c>
    </row>
    <row r="74" spans="1:11">
      <c r="A74" s="1">
        <v>64</v>
      </c>
      <c r="B74" s="79" t="s">
        <v>12</v>
      </c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31.5" customHeight="1">
      <c r="A75" s="1">
        <v>65</v>
      </c>
      <c r="B75" s="7" t="s">
        <v>183</v>
      </c>
      <c r="C75" s="25">
        <f>C78+C81+C84+C87</f>
        <v>7182600</v>
      </c>
      <c r="D75" s="25">
        <f t="shared" ref="D75:J75" si="36">D78+D81+D84+D87</f>
        <v>982300</v>
      </c>
      <c r="E75" s="25">
        <f t="shared" si="36"/>
        <v>1068100</v>
      </c>
      <c r="F75" s="25">
        <f t="shared" si="36"/>
        <v>937200</v>
      </c>
      <c r="G75" s="25">
        <f t="shared" si="36"/>
        <v>937200</v>
      </c>
      <c r="H75" s="25">
        <f t="shared" si="36"/>
        <v>937200</v>
      </c>
      <c r="I75" s="25">
        <f t="shared" si="36"/>
        <v>937200</v>
      </c>
      <c r="J75" s="25">
        <f t="shared" si="36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7182600</v>
      </c>
      <c r="D76" s="25">
        <f t="shared" ref="D76:J76" si="37">D79+D82+D85+D88</f>
        <v>982300</v>
      </c>
      <c r="E76" s="25">
        <f t="shared" si="37"/>
        <v>1068100</v>
      </c>
      <c r="F76" s="25">
        <f t="shared" si="37"/>
        <v>937200</v>
      </c>
      <c r="G76" s="25">
        <f t="shared" si="37"/>
        <v>937200</v>
      </c>
      <c r="H76" s="25">
        <f t="shared" si="37"/>
        <v>937200</v>
      </c>
      <c r="I76" s="25">
        <f t="shared" si="37"/>
        <v>937200</v>
      </c>
      <c r="J76" s="25">
        <f t="shared" si="37"/>
        <v>1383400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4870310</v>
      </c>
      <c r="D78" s="25">
        <f t="shared" ref="D78:J78" si="38">D79</f>
        <v>500000</v>
      </c>
      <c r="E78" s="25">
        <f t="shared" si="38"/>
        <v>848100</v>
      </c>
      <c r="F78" s="25">
        <f t="shared" si="38"/>
        <v>817210</v>
      </c>
      <c r="G78" s="25">
        <f t="shared" si="38"/>
        <v>697200</v>
      </c>
      <c r="H78" s="25">
        <f t="shared" si="38"/>
        <v>697200</v>
      </c>
      <c r="I78" s="25">
        <f t="shared" si="38"/>
        <v>697200</v>
      </c>
      <c r="J78" s="25">
        <f t="shared" si="38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742300</v>
      </c>
      <c r="D81" s="25">
        <f t="shared" ref="D81:J81" si="39">D82</f>
        <v>322300</v>
      </c>
      <c r="E81" s="25">
        <f t="shared" si="39"/>
        <v>0</v>
      </c>
      <c r="F81" s="25">
        <f t="shared" si="39"/>
        <v>0</v>
      </c>
      <c r="G81" s="25">
        <f t="shared" si="39"/>
        <v>0</v>
      </c>
      <c r="H81" s="25">
        <f t="shared" si="39"/>
        <v>0</v>
      </c>
      <c r="I81" s="25">
        <f t="shared" si="39"/>
        <v>0</v>
      </c>
      <c r="J81" s="25">
        <f t="shared" si="39"/>
        <v>420000</v>
      </c>
      <c r="K81" s="33"/>
    </row>
    <row r="82" spans="1:12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1469990</v>
      </c>
      <c r="D84" s="25">
        <f t="shared" ref="D84:J84" si="40">D85</f>
        <v>160000</v>
      </c>
      <c r="E84" s="25">
        <v>220000</v>
      </c>
      <c r="F84" s="25">
        <f t="shared" si="40"/>
        <v>119990</v>
      </c>
      <c r="G84" s="25">
        <f t="shared" si="40"/>
        <v>240000</v>
      </c>
      <c r="H84" s="25">
        <f t="shared" si="40"/>
        <v>240000</v>
      </c>
      <c r="I84" s="25">
        <f t="shared" si="40"/>
        <v>240000</v>
      </c>
      <c r="J84" s="25">
        <f t="shared" si="40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100000</v>
      </c>
      <c r="D87" s="25">
        <f t="shared" ref="D87:J87" si="41">D88</f>
        <v>0</v>
      </c>
      <c r="E87" s="25">
        <v>0</v>
      </c>
      <c r="F87" s="25">
        <f t="shared" si="41"/>
        <v>0</v>
      </c>
      <c r="G87" s="25">
        <v>0</v>
      </c>
      <c r="H87" s="25">
        <f t="shared" si="41"/>
        <v>0</v>
      </c>
      <c r="I87" s="25">
        <f t="shared" si="41"/>
        <v>0</v>
      </c>
      <c r="J87" s="25">
        <f t="shared" si="41"/>
        <v>100000</v>
      </c>
      <c r="K87" s="29"/>
    </row>
    <row r="88" spans="1:12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9" t="s">
        <v>197</v>
      </c>
      <c r="C89" s="75"/>
      <c r="D89" s="75"/>
      <c r="E89" s="75"/>
      <c r="F89" s="75"/>
      <c r="G89" s="75"/>
      <c r="H89" s="75"/>
      <c r="I89" s="75"/>
      <c r="J89" s="75"/>
      <c r="K89" s="75"/>
      <c r="L89" s="9"/>
    </row>
    <row r="90" spans="1:12" ht="32.25" customHeight="1">
      <c r="A90" s="1">
        <v>80</v>
      </c>
      <c r="B90" s="34" t="s">
        <v>160</v>
      </c>
      <c r="C90" s="25">
        <f>C93</f>
        <v>1959900</v>
      </c>
      <c r="D90" s="25">
        <f t="shared" ref="D90:J90" si="42">D93</f>
        <v>279000</v>
      </c>
      <c r="E90" s="25">
        <f t="shared" si="42"/>
        <v>289800</v>
      </c>
      <c r="F90" s="25">
        <f t="shared" si="42"/>
        <v>254300</v>
      </c>
      <c r="G90" s="25">
        <f t="shared" si="42"/>
        <v>254300</v>
      </c>
      <c r="H90" s="25">
        <f t="shared" si="42"/>
        <v>254300</v>
      </c>
      <c r="I90" s="25">
        <f t="shared" si="42"/>
        <v>254300</v>
      </c>
      <c r="J90" s="25">
        <f t="shared" si="42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1959900</v>
      </c>
      <c r="D91" s="25">
        <f t="shared" ref="D91:J91" si="43">D94</f>
        <v>279000</v>
      </c>
      <c r="E91" s="25">
        <f t="shared" si="43"/>
        <v>289800</v>
      </c>
      <c r="F91" s="25">
        <f t="shared" si="43"/>
        <v>254300</v>
      </c>
      <c r="G91" s="25">
        <f t="shared" si="43"/>
        <v>254300</v>
      </c>
      <c r="H91" s="25">
        <f t="shared" si="43"/>
        <v>254300</v>
      </c>
      <c r="I91" s="25">
        <f t="shared" si="43"/>
        <v>254300</v>
      </c>
      <c r="J91" s="25">
        <f t="shared" si="43"/>
        <v>373900</v>
      </c>
      <c r="K91" s="35" t="s">
        <v>13</v>
      </c>
    </row>
    <row r="92" spans="1:12">
      <c r="A92" s="1">
        <v>82</v>
      </c>
      <c r="B92" s="76" t="s">
        <v>12</v>
      </c>
      <c r="C92" s="78"/>
      <c r="D92" s="78"/>
      <c r="E92" s="78"/>
      <c r="F92" s="78"/>
      <c r="G92" s="78"/>
      <c r="H92" s="78"/>
      <c r="I92" s="78"/>
      <c r="J92" s="78"/>
      <c r="K92" s="78"/>
    </row>
    <row r="93" spans="1:12" ht="30" customHeight="1">
      <c r="A93" s="1">
        <v>83</v>
      </c>
      <c r="B93" s="36" t="s">
        <v>106</v>
      </c>
      <c r="C93" s="25">
        <f>C94</f>
        <v>1959900</v>
      </c>
      <c r="D93" s="25">
        <f t="shared" ref="D93:J93" si="44">D94</f>
        <v>279000</v>
      </c>
      <c r="E93" s="25">
        <f t="shared" si="44"/>
        <v>289800</v>
      </c>
      <c r="F93" s="25">
        <f t="shared" si="44"/>
        <v>254300</v>
      </c>
      <c r="G93" s="25">
        <f t="shared" si="44"/>
        <v>254300</v>
      </c>
      <c r="H93" s="25">
        <f t="shared" si="44"/>
        <v>254300</v>
      </c>
      <c r="I93" s="25">
        <f t="shared" si="44"/>
        <v>254300</v>
      </c>
      <c r="J93" s="25">
        <f t="shared" si="44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1959900</v>
      </c>
      <c r="D94" s="25">
        <f t="shared" ref="D94:J94" si="45">D97</f>
        <v>279000</v>
      </c>
      <c r="E94" s="25">
        <f t="shared" si="45"/>
        <v>289800</v>
      </c>
      <c r="F94" s="25">
        <f t="shared" si="45"/>
        <v>254300</v>
      </c>
      <c r="G94" s="25">
        <f t="shared" si="45"/>
        <v>254300</v>
      </c>
      <c r="H94" s="25">
        <f t="shared" si="45"/>
        <v>254300</v>
      </c>
      <c r="I94" s="25">
        <f t="shared" si="45"/>
        <v>254300</v>
      </c>
      <c r="J94" s="25">
        <f t="shared" si="45"/>
        <v>373900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1959900</v>
      </c>
      <c r="D96" s="25">
        <f t="shared" ref="D96:J96" si="46">D97</f>
        <v>279000</v>
      </c>
      <c r="E96" s="25">
        <f t="shared" si="46"/>
        <v>289800</v>
      </c>
      <c r="F96" s="25">
        <f t="shared" si="46"/>
        <v>254300</v>
      </c>
      <c r="G96" s="25">
        <f t="shared" si="46"/>
        <v>254300</v>
      </c>
      <c r="H96" s="25">
        <f t="shared" si="46"/>
        <v>254300</v>
      </c>
      <c r="I96" s="25">
        <f t="shared" si="46"/>
        <v>254300</v>
      </c>
      <c r="J96" s="25">
        <f t="shared" si="46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88</v>
      </c>
      <c r="B98" s="76" t="s">
        <v>16</v>
      </c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8.5" customHeight="1">
      <c r="A99" s="1">
        <v>89</v>
      </c>
      <c r="B99" s="34" t="s">
        <v>179</v>
      </c>
      <c r="C99" s="25">
        <f>C102</f>
        <v>3608942.7199999997</v>
      </c>
      <c r="D99" s="25">
        <f t="shared" ref="D99:J99" si="47">D102</f>
        <v>681900</v>
      </c>
      <c r="E99" s="25">
        <f t="shared" si="47"/>
        <v>513100</v>
      </c>
      <c r="F99" s="25">
        <f t="shared" si="47"/>
        <v>318142.71999999997</v>
      </c>
      <c r="G99" s="25">
        <f t="shared" si="47"/>
        <v>327000</v>
      </c>
      <c r="H99" s="25">
        <f t="shared" si="47"/>
        <v>327000</v>
      </c>
      <c r="I99" s="25">
        <f t="shared" si="47"/>
        <v>327000</v>
      </c>
      <c r="J99" s="25">
        <f t="shared" si="47"/>
        <v>1114800</v>
      </c>
      <c r="K99" s="35"/>
    </row>
    <row r="100" spans="1:11">
      <c r="A100" s="1">
        <v>90</v>
      </c>
      <c r="B100" s="36" t="s">
        <v>11</v>
      </c>
      <c r="C100" s="25">
        <f>C103</f>
        <v>3608942.7199999997</v>
      </c>
      <c r="D100" s="25">
        <f t="shared" ref="D100:J100" si="48">D103</f>
        <v>681900</v>
      </c>
      <c r="E100" s="25">
        <f t="shared" si="48"/>
        <v>513100</v>
      </c>
      <c r="F100" s="25">
        <f t="shared" si="48"/>
        <v>318142.71999999997</v>
      </c>
      <c r="G100" s="25">
        <f t="shared" si="48"/>
        <v>327000</v>
      </c>
      <c r="H100" s="25">
        <f t="shared" si="48"/>
        <v>327000</v>
      </c>
      <c r="I100" s="25">
        <f t="shared" si="48"/>
        <v>327000</v>
      </c>
      <c r="J100" s="25">
        <f t="shared" si="48"/>
        <v>1114800</v>
      </c>
      <c r="K100" s="35"/>
    </row>
    <row r="101" spans="1:11">
      <c r="A101" s="1">
        <v>91</v>
      </c>
      <c r="B101" s="76" t="s">
        <v>12</v>
      </c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33.75" customHeight="1">
      <c r="A102" s="1">
        <v>92</v>
      </c>
      <c r="B102" s="36" t="s">
        <v>161</v>
      </c>
      <c r="C102" s="25">
        <f>C103</f>
        <v>3608942.7199999997</v>
      </c>
      <c r="D102" s="25">
        <f t="shared" ref="D102:J102" si="49">D103</f>
        <v>681900</v>
      </c>
      <c r="E102" s="25">
        <f t="shared" si="49"/>
        <v>513100</v>
      </c>
      <c r="F102" s="25">
        <f t="shared" si="49"/>
        <v>318142.71999999997</v>
      </c>
      <c r="G102" s="25">
        <f t="shared" si="49"/>
        <v>327000</v>
      </c>
      <c r="H102" s="25">
        <f t="shared" si="49"/>
        <v>327000</v>
      </c>
      <c r="I102" s="25">
        <f t="shared" si="49"/>
        <v>327000</v>
      </c>
      <c r="J102" s="25">
        <f t="shared" si="49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50">D106+D109+D112+D115+D118+D121</f>
        <v>681900</v>
      </c>
      <c r="E103" s="25">
        <f t="shared" si="50"/>
        <v>513100</v>
      </c>
      <c r="F103" s="25">
        <f t="shared" si="50"/>
        <v>318142.71999999997</v>
      </c>
      <c r="G103" s="25">
        <f t="shared" si="50"/>
        <v>327000</v>
      </c>
      <c r="H103" s="25">
        <f t="shared" si="50"/>
        <v>327000</v>
      </c>
      <c r="I103" s="25">
        <f t="shared" si="50"/>
        <v>327000</v>
      </c>
      <c r="J103" s="25">
        <f t="shared" si="50"/>
        <v>1114800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1990702.72</v>
      </c>
      <c r="D105" s="25">
        <f t="shared" ref="D105:J105" si="51">D106</f>
        <v>150000</v>
      </c>
      <c r="E105" s="25">
        <f t="shared" si="51"/>
        <v>205000</v>
      </c>
      <c r="F105" s="25">
        <f t="shared" si="51"/>
        <v>205702.72</v>
      </c>
      <c r="G105" s="25">
        <f t="shared" si="51"/>
        <v>210000</v>
      </c>
      <c r="H105" s="25">
        <f t="shared" si="51"/>
        <v>210000</v>
      </c>
      <c r="I105" s="25">
        <f t="shared" si="51"/>
        <v>210000</v>
      </c>
      <c r="J105" s="25">
        <f t="shared" si="51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2">E109</f>
        <v>0</v>
      </c>
      <c r="F108" s="25">
        <f t="shared" si="52"/>
        <v>0</v>
      </c>
      <c r="G108" s="25">
        <f t="shared" si="52"/>
        <v>0</v>
      </c>
      <c r="H108" s="25">
        <f t="shared" si="52"/>
        <v>0</v>
      </c>
      <c r="I108" s="25">
        <f t="shared" si="52"/>
        <v>0</v>
      </c>
      <c r="J108" s="25">
        <f t="shared" si="52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931540</v>
      </c>
      <c r="D111" s="25">
        <f t="shared" ref="D111:J111" si="53">D112</f>
        <v>70000</v>
      </c>
      <c r="E111" s="25">
        <f t="shared" si="53"/>
        <v>308100</v>
      </c>
      <c r="F111" s="25">
        <f t="shared" si="53"/>
        <v>112440</v>
      </c>
      <c r="G111" s="25">
        <f t="shared" si="53"/>
        <v>117000</v>
      </c>
      <c r="H111" s="25">
        <f t="shared" si="53"/>
        <v>117000</v>
      </c>
      <c r="I111" s="25">
        <f t="shared" si="53"/>
        <v>117000</v>
      </c>
      <c r="J111" s="25">
        <f t="shared" si="53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4">E115</f>
        <v>0</v>
      </c>
      <c r="F114" s="25">
        <f t="shared" si="54"/>
        <v>0</v>
      </c>
      <c r="G114" s="25">
        <f t="shared" si="54"/>
        <v>0</v>
      </c>
      <c r="H114" s="25">
        <f t="shared" si="54"/>
        <v>0</v>
      </c>
      <c r="I114" s="25">
        <f t="shared" si="54"/>
        <v>0</v>
      </c>
      <c r="J114" s="25">
        <f t="shared" si="54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5">E118</f>
        <v>0</v>
      </c>
      <c r="F117" s="25">
        <f t="shared" si="55"/>
        <v>0</v>
      </c>
      <c r="G117" s="25">
        <f t="shared" si="55"/>
        <v>0</v>
      </c>
      <c r="H117" s="25">
        <f t="shared" si="55"/>
        <v>0</v>
      </c>
      <c r="I117" s="25">
        <f t="shared" si="55"/>
        <v>0</v>
      </c>
      <c r="J117" s="25">
        <f t="shared" si="55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6">E121</f>
        <v>0</v>
      </c>
      <c r="F120" s="25">
        <f t="shared" si="56"/>
        <v>0</v>
      </c>
      <c r="G120" s="25">
        <f t="shared" si="56"/>
        <v>0</v>
      </c>
      <c r="H120" s="25">
        <f t="shared" si="56"/>
        <v>0</v>
      </c>
      <c r="I120" s="25">
        <f t="shared" si="56"/>
        <v>0</v>
      </c>
      <c r="J120" s="25">
        <f t="shared" si="56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76" t="s">
        <v>209</v>
      </c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1:11" ht="31.5" customHeight="1">
      <c r="A123" s="1">
        <v>113</v>
      </c>
      <c r="B123" s="34" t="s">
        <v>19</v>
      </c>
      <c r="C123" s="25">
        <f>C124</f>
        <v>4399200</v>
      </c>
      <c r="D123" s="25">
        <f t="shared" ref="D123:J123" si="57">D124</f>
        <v>572000</v>
      </c>
      <c r="E123" s="25">
        <f t="shared" si="57"/>
        <v>376000</v>
      </c>
      <c r="F123" s="25">
        <f t="shared" si="57"/>
        <v>451200</v>
      </c>
      <c r="G123" s="25">
        <f t="shared" si="57"/>
        <v>1000000</v>
      </c>
      <c r="H123" s="25">
        <f t="shared" si="57"/>
        <v>1000000</v>
      </c>
      <c r="I123" s="25">
        <f t="shared" si="57"/>
        <v>1000000</v>
      </c>
      <c r="J123" s="25">
        <f t="shared" si="57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4399200</v>
      </c>
      <c r="D124" s="25">
        <f t="shared" ref="D124:J124" si="58">D127</f>
        <v>572000</v>
      </c>
      <c r="E124" s="25">
        <f t="shared" si="58"/>
        <v>376000</v>
      </c>
      <c r="F124" s="25">
        <f t="shared" si="58"/>
        <v>451200</v>
      </c>
      <c r="G124" s="25">
        <f t="shared" si="58"/>
        <v>1000000</v>
      </c>
      <c r="H124" s="25">
        <f t="shared" si="58"/>
        <v>1000000</v>
      </c>
      <c r="I124" s="25">
        <f t="shared" si="58"/>
        <v>1000000</v>
      </c>
      <c r="J124" s="25">
        <f t="shared" si="58"/>
        <v>0</v>
      </c>
      <c r="K124" s="25" t="s">
        <v>7</v>
      </c>
    </row>
    <row r="125" spans="1:11">
      <c r="A125" s="1">
        <v>115</v>
      </c>
      <c r="B125" s="76" t="s">
        <v>12</v>
      </c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ht="30.75" customHeight="1">
      <c r="A126" s="1">
        <v>116</v>
      </c>
      <c r="B126" s="36" t="s">
        <v>110</v>
      </c>
      <c r="C126" s="25">
        <f>C127</f>
        <v>4399200</v>
      </c>
      <c r="D126" s="25">
        <f t="shared" ref="D126:J126" si="59">D127</f>
        <v>572000</v>
      </c>
      <c r="E126" s="25">
        <f t="shared" si="59"/>
        <v>376000</v>
      </c>
      <c r="F126" s="25">
        <f t="shared" si="59"/>
        <v>451200</v>
      </c>
      <c r="G126" s="25">
        <f t="shared" si="59"/>
        <v>1000000</v>
      </c>
      <c r="H126" s="25">
        <f t="shared" si="59"/>
        <v>1000000</v>
      </c>
      <c r="I126" s="25">
        <f t="shared" si="59"/>
        <v>1000000</v>
      </c>
      <c r="J126" s="25">
        <f t="shared" si="59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60">D130+D133+D136+D139</f>
        <v>572000</v>
      </c>
      <c r="E127" s="25">
        <f t="shared" si="60"/>
        <v>376000</v>
      </c>
      <c r="F127" s="25">
        <f t="shared" si="60"/>
        <v>451200</v>
      </c>
      <c r="G127" s="25">
        <f t="shared" si="60"/>
        <v>1000000</v>
      </c>
      <c r="H127" s="25">
        <f t="shared" si="60"/>
        <v>1000000</v>
      </c>
      <c r="I127" s="25">
        <f t="shared" si="60"/>
        <v>1000000</v>
      </c>
      <c r="J127" s="25">
        <f t="shared" si="60"/>
        <v>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1">D130</f>
        <v>344000</v>
      </c>
      <c r="E129" s="25">
        <f t="shared" si="61"/>
        <v>0</v>
      </c>
      <c r="F129" s="25">
        <f t="shared" si="61"/>
        <v>0</v>
      </c>
      <c r="G129" s="25">
        <f t="shared" si="61"/>
        <v>0</v>
      </c>
      <c r="H129" s="25">
        <f t="shared" si="61"/>
        <v>0</v>
      </c>
      <c r="I129" s="25">
        <f t="shared" si="61"/>
        <v>0</v>
      </c>
      <c r="J129" s="25">
        <f t="shared" si="61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2">D133</f>
        <v>228000</v>
      </c>
      <c r="E132" s="25">
        <f t="shared" si="62"/>
        <v>0</v>
      </c>
      <c r="F132" s="25">
        <f t="shared" si="62"/>
        <v>0</v>
      </c>
      <c r="G132" s="25">
        <f t="shared" si="62"/>
        <v>0</v>
      </c>
      <c r="H132" s="25">
        <f t="shared" si="62"/>
        <v>0</v>
      </c>
      <c r="I132" s="25">
        <f t="shared" si="62"/>
        <v>0</v>
      </c>
      <c r="J132" s="25">
        <f t="shared" si="62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2327200</v>
      </c>
      <c r="D135" s="25">
        <f t="shared" ref="D135:J135" si="63">D136</f>
        <v>0</v>
      </c>
      <c r="E135" s="25">
        <f t="shared" si="63"/>
        <v>376000</v>
      </c>
      <c r="F135" s="25">
        <f t="shared" si="63"/>
        <v>451200</v>
      </c>
      <c r="G135" s="25">
        <f t="shared" si="63"/>
        <v>500000</v>
      </c>
      <c r="H135" s="25">
        <f t="shared" si="63"/>
        <v>500000</v>
      </c>
      <c r="I135" s="25">
        <f t="shared" si="63"/>
        <v>500000</v>
      </c>
      <c r="J135" s="25">
        <f t="shared" si="63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1500000</v>
      </c>
      <c r="D138" s="25">
        <f t="shared" ref="D138:J138" si="64">D139</f>
        <v>0</v>
      </c>
      <c r="E138" s="25">
        <f t="shared" si="64"/>
        <v>0</v>
      </c>
      <c r="F138" s="25">
        <f t="shared" si="64"/>
        <v>0</v>
      </c>
      <c r="G138" s="25">
        <f t="shared" si="64"/>
        <v>500000</v>
      </c>
      <c r="H138" s="25">
        <f t="shared" si="64"/>
        <v>500000</v>
      </c>
      <c r="I138" s="25">
        <f t="shared" si="64"/>
        <v>500000</v>
      </c>
      <c r="J138" s="25">
        <f t="shared" si="64"/>
        <v>0</v>
      </c>
      <c r="K138" s="25"/>
    </row>
    <row r="139" spans="1:11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6" t="s">
        <v>208</v>
      </c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5">D145</f>
        <v>1873300</v>
      </c>
      <c r="E141" s="18">
        <f t="shared" si="65"/>
        <v>0</v>
      </c>
      <c r="F141" s="18">
        <f t="shared" si="65"/>
        <v>0</v>
      </c>
      <c r="G141" s="18">
        <f t="shared" ref="G141:J141" si="66">G145</f>
        <v>0</v>
      </c>
      <c r="H141" s="18">
        <f t="shared" si="66"/>
        <v>0</v>
      </c>
      <c r="I141" s="18">
        <f t="shared" si="66"/>
        <v>0</v>
      </c>
      <c r="J141" s="18">
        <f t="shared" si="66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7">D157+D163</f>
        <v>1873300</v>
      </c>
      <c r="E145" s="18">
        <f t="shared" si="67"/>
        <v>0</v>
      </c>
      <c r="F145" s="18">
        <f t="shared" si="67"/>
        <v>0</v>
      </c>
      <c r="G145" s="18">
        <f t="shared" ref="G145:J145" si="68">G157+G163</f>
        <v>0</v>
      </c>
      <c r="H145" s="18">
        <f t="shared" si="68"/>
        <v>0</v>
      </c>
      <c r="I145" s="18">
        <f t="shared" si="68"/>
        <v>0</v>
      </c>
      <c r="J145" s="18">
        <f t="shared" si="68"/>
        <v>0</v>
      </c>
      <c r="K145" s="14" t="s">
        <v>7</v>
      </c>
    </row>
    <row r="146" spans="1:11">
      <c r="A146" s="1">
        <v>136</v>
      </c>
      <c r="B146" s="74" t="s">
        <v>24</v>
      </c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9">D151</f>
        <v>1873300</v>
      </c>
      <c r="E147" s="18">
        <f t="shared" si="69"/>
        <v>0</v>
      </c>
      <c r="F147" s="18">
        <f t="shared" si="69"/>
        <v>0</v>
      </c>
      <c r="G147" s="18">
        <f t="shared" si="69"/>
        <v>0</v>
      </c>
      <c r="H147" s="18">
        <f t="shared" si="69"/>
        <v>0</v>
      </c>
      <c r="I147" s="18">
        <f t="shared" si="69"/>
        <v>0</v>
      </c>
      <c r="J147" s="18">
        <f t="shared" si="69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70">D157+D163</f>
        <v>1873300</v>
      </c>
      <c r="E151" s="18">
        <f t="shared" si="70"/>
        <v>0</v>
      </c>
      <c r="F151" s="18">
        <f t="shared" si="70"/>
        <v>0</v>
      </c>
      <c r="G151" s="18">
        <f t="shared" si="70"/>
        <v>0</v>
      </c>
      <c r="H151" s="18">
        <f t="shared" si="70"/>
        <v>0</v>
      </c>
      <c r="I151" s="18">
        <f t="shared" si="70"/>
        <v>0</v>
      </c>
      <c r="J151" s="18">
        <f t="shared" si="70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1">D157</f>
        <v>740510</v>
      </c>
      <c r="E153" s="18">
        <f t="shared" si="71"/>
        <v>0</v>
      </c>
      <c r="F153" s="18">
        <f t="shared" si="71"/>
        <v>0</v>
      </c>
      <c r="G153" s="18">
        <f t="shared" si="71"/>
        <v>0</v>
      </c>
      <c r="H153" s="18">
        <f t="shared" si="71"/>
        <v>0</v>
      </c>
      <c r="I153" s="18">
        <f t="shared" si="71"/>
        <v>0</v>
      </c>
      <c r="J153" s="18">
        <f t="shared" si="71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2">D163</f>
        <v>1132790</v>
      </c>
      <c r="E159" s="18">
        <f t="shared" si="72"/>
        <v>0</v>
      </c>
      <c r="F159" s="18">
        <f t="shared" si="72"/>
        <v>0</v>
      </c>
      <c r="G159" s="18">
        <f t="shared" si="72"/>
        <v>0</v>
      </c>
      <c r="H159" s="18">
        <f t="shared" si="72"/>
        <v>0</v>
      </c>
      <c r="I159" s="18">
        <f t="shared" si="72"/>
        <v>0</v>
      </c>
      <c r="J159" s="18">
        <f t="shared" si="72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4" t="s">
        <v>261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>
      <c r="A165" s="1">
        <v>155</v>
      </c>
      <c r="B165" s="8" t="s">
        <v>28</v>
      </c>
      <c r="C165" s="18">
        <f>C168+C167</f>
        <v>134383072.64999998</v>
      </c>
      <c r="D165" s="18">
        <f t="shared" ref="D165:J165" si="73">D168+D167</f>
        <v>23775921.899999999</v>
      </c>
      <c r="E165" s="18">
        <f t="shared" si="73"/>
        <v>21311436.699999999</v>
      </c>
      <c r="F165" s="18">
        <f t="shared" si="73"/>
        <v>25296891.029999997</v>
      </c>
      <c r="G165" s="18">
        <f t="shared" si="73"/>
        <v>19338923.020000003</v>
      </c>
      <c r="H165" s="18">
        <f t="shared" si="73"/>
        <v>15104700</v>
      </c>
      <c r="I165" s="18">
        <f t="shared" si="73"/>
        <v>15104700</v>
      </c>
      <c r="J165" s="18">
        <f t="shared" si="73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4">D172</f>
        <v>3795197.13</v>
      </c>
      <c r="E167" s="18">
        <f t="shared" si="74"/>
        <v>3795197.13</v>
      </c>
      <c r="F167" s="18">
        <f t="shared" si="74"/>
        <v>4835952</v>
      </c>
      <c r="G167" s="18">
        <f t="shared" si="74"/>
        <v>0</v>
      </c>
      <c r="H167" s="18">
        <f t="shared" si="74"/>
        <v>0</v>
      </c>
      <c r="I167" s="18">
        <f t="shared" si="74"/>
        <v>0</v>
      </c>
      <c r="J167" s="18">
        <f t="shared" si="74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121956726.38999999</v>
      </c>
      <c r="D168" s="18">
        <f t="shared" ref="D168:J168" si="75">D173</f>
        <v>19980724.77</v>
      </c>
      <c r="E168" s="18">
        <f t="shared" si="75"/>
        <v>17516239.57</v>
      </c>
      <c r="F168" s="18">
        <f t="shared" si="75"/>
        <v>20460939.029999997</v>
      </c>
      <c r="G168" s="18">
        <f t="shared" si="75"/>
        <v>19338923.020000003</v>
      </c>
      <c r="H168" s="18">
        <f t="shared" si="75"/>
        <v>15104700</v>
      </c>
      <c r="I168" s="18">
        <f t="shared" si="75"/>
        <v>15104700</v>
      </c>
      <c r="J168" s="18">
        <f t="shared" si="75"/>
        <v>14450500</v>
      </c>
      <c r="K168" s="14">
        <v>5.6</v>
      </c>
    </row>
    <row r="169" spans="1:11">
      <c r="A169" s="1">
        <v>159</v>
      </c>
      <c r="B169" s="74" t="s">
        <v>12</v>
      </c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1" ht="30" customHeight="1">
      <c r="A170" s="1">
        <v>160</v>
      </c>
      <c r="B170" s="8" t="s">
        <v>25</v>
      </c>
      <c r="C170" s="18">
        <f>C172+C173</f>
        <v>134383072.64999998</v>
      </c>
      <c r="D170" s="18">
        <f t="shared" ref="D170:J170" si="76">D172+D173</f>
        <v>23775921.899999999</v>
      </c>
      <c r="E170" s="18">
        <f t="shared" si="76"/>
        <v>21311436.699999999</v>
      </c>
      <c r="F170" s="18">
        <f t="shared" si="76"/>
        <v>25296891.029999997</v>
      </c>
      <c r="G170" s="18">
        <f t="shared" si="76"/>
        <v>19338923.020000003</v>
      </c>
      <c r="H170" s="18">
        <f t="shared" si="76"/>
        <v>15104700</v>
      </c>
      <c r="I170" s="18">
        <f t="shared" si="76"/>
        <v>15104700</v>
      </c>
      <c r="J170" s="18">
        <f t="shared" si="76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7">D178+D183+D188+D193+D198+D203+D216+D222</f>
        <v>3795197.13</v>
      </c>
      <c r="E172" s="18">
        <f t="shared" si="77"/>
        <v>3795197.13</v>
      </c>
      <c r="F172" s="18">
        <f>F178+F183+F188+F193+F198+F203+F216+F222+F225</f>
        <v>4835952</v>
      </c>
      <c r="G172" s="18">
        <f t="shared" si="77"/>
        <v>0</v>
      </c>
      <c r="H172" s="18">
        <f t="shared" si="77"/>
        <v>0</v>
      </c>
      <c r="I172" s="18">
        <f t="shared" si="77"/>
        <v>0</v>
      </c>
      <c r="J172" s="18">
        <f t="shared" si="77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121956726.38999999</v>
      </c>
      <c r="D173" s="18">
        <f t="shared" ref="D173:J173" si="78">D179+D184+D189+D194+D199+D204+D207+D210+D213+D219+D226+D229</f>
        <v>19980724.77</v>
      </c>
      <c r="E173" s="18">
        <f t="shared" si="78"/>
        <v>17516239.57</v>
      </c>
      <c r="F173" s="18">
        <f t="shared" si="78"/>
        <v>20460939.029999997</v>
      </c>
      <c r="G173" s="18">
        <f t="shared" si="78"/>
        <v>19338923.020000003</v>
      </c>
      <c r="H173" s="18">
        <f t="shared" si="78"/>
        <v>15104700</v>
      </c>
      <c r="I173" s="18">
        <f t="shared" si="78"/>
        <v>15104700</v>
      </c>
      <c r="J173" s="18">
        <f t="shared" si="78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102898980.97999999</v>
      </c>
      <c r="D175" s="18">
        <f t="shared" ref="D175:J175" si="79">D179</f>
        <v>13063904</v>
      </c>
      <c r="E175" s="18">
        <f t="shared" si="79"/>
        <v>15609328</v>
      </c>
      <c r="F175" s="18">
        <f t="shared" si="79"/>
        <v>19254087.469999999</v>
      </c>
      <c r="G175" s="18">
        <f t="shared" si="79"/>
        <v>14961761.51</v>
      </c>
      <c r="H175" s="18">
        <f t="shared" si="79"/>
        <v>13104700</v>
      </c>
      <c r="I175" s="18">
        <f t="shared" si="79"/>
        <v>13104700</v>
      </c>
      <c r="J175" s="18">
        <f t="shared" si="79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102898980.97999999</v>
      </c>
      <c r="D179" s="18">
        <v>13063904</v>
      </c>
      <c r="E179" s="18">
        <v>15609328</v>
      </c>
      <c r="F179" s="18">
        <v>19254087.469999999</v>
      </c>
      <c r="G179" s="18">
        <v>14961761.51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8128221</v>
      </c>
      <c r="D181" s="18">
        <f t="shared" ref="D181:J181" si="80">D184</f>
        <v>622010</v>
      </c>
      <c r="E181" s="18">
        <v>812000</v>
      </c>
      <c r="F181" s="18">
        <f t="shared" si="80"/>
        <v>750000</v>
      </c>
      <c r="G181" s="18">
        <f t="shared" si="80"/>
        <v>1294211</v>
      </c>
      <c r="H181" s="18">
        <f t="shared" si="80"/>
        <v>2000000</v>
      </c>
      <c r="I181" s="18">
        <f t="shared" si="80"/>
        <v>2000000</v>
      </c>
      <c r="J181" s="18">
        <f t="shared" si="80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8128221</v>
      </c>
      <c r="D184" s="18">
        <v>622010</v>
      </c>
      <c r="E184" s="18">
        <v>812000</v>
      </c>
      <c r="F184" s="18">
        <v>750000</v>
      </c>
      <c r="G184" s="18">
        <v>1294211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1">D189</f>
        <v>0</v>
      </c>
      <c r="E186" s="18">
        <f t="shared" si="81"/>
        <v>600001</v>
      </c>
      <c r="F186" s="18">
        <f t="shared" si="81"/>
        <v>0</v>
      </c>
      <c r="G186" s="18">
        <f t="shared" si="81"/>
        <v>2407784.09</v>
      </c>
      <c r="H186" s="18">
        <f t="shared" si="81"/>
        <v>0</v>
      </c>
      <c r="I186" s="18">
        <f t="shared" si="81"/>
        <v>0</v>
      </c>
      <c r="J186" s="18">
        <f t="shared" si="81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2">D194</f>
        <v>630706</v>
      </c>
      <c r="E191" s="18">
        <f t="shared" si="82"/>
        <v>0</v>
      </c>
      <c r="F191" s="18">
        <f t="shared" si="82"/>
        <v>0</v>
      </c>
      <c r="G191" s="18">
        <f t="shared" si="82"/>
        <v>0</v>
      </c>
      <c r="H191" s="18">
        <f t="shared" si="82"/>
        <v>0</v>
      </c>
      <c r="I191" s="18">
        <f t="shared" si="82"/>
        <v>0</v>
      </c>
      <c r="J191" s="18">
        <f t="shared" si="82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3">D204</f>
        <v>65967.64</v>
      </c>
      <c r="E201" s="18">
        <f t="shared" si="83"/>
        <v>0</v>
      </c>
      <c r="F201" s="18">
        <f t="shared" si="83"/>
        <v>0</v>
      </c>
      <c r="G201" s="18">
        <f t="shared" si="83"/>
        <v>0</v>
      </c>
      <c r="H201" s="18">
        <f t="shared" si="83"/>
        <v>0</v>
      </c>
      <c r="I201" s="18">
        <f t="shared" si="83"/>
        <v>0</v>
      </c>
      <c r="J201" s="18">
        <f t="shared" si="83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4">D207</f>
        <v>9400</v>
      </c>
      <c r="E206" s="18">
        <f t="shared" si="84"/>
        <v>0</v>
      </c>
      <c r="F206" s="18">
        <f t="shared" si="84"/>
        <v>0</v>
      </c>
      <c r="G206" s="18">
        <f t="shared" si="84"/>
        <v>0</v>
      </c>
      <c r="H206" s="18">
        <f t="shared" si="84"/>
        <v>0</v>
      </c>
      <c r="I206" s="18">
        <f t="shared" si="84"/>
        <v>0</v>
      </c>
      <c r="J206" s="18">
        <f t="shared" si="84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5">D210</f>
        <v>18500</v>
      </c>
      <c r="E209" s="18">
        <f t="shared" si="85"/>
        <v>0</v>
      </c>
      <c r="F209" s="18">
        <f t="shared" si="85"/>
        <v>0</v>
      </c>
      <c r="G209" s="18">
        <f t="shared" si="85"/>
        <v>0</v>
      </c>
      <c r="H209" s="18">
        <f t="shared" si="85"/>
        <v>0</v>
      </c>
      <c r="I209" s="18">
        <f t="shared" si="85"/>
        <v>0</v>
      </c>
      <c r="J209" s="18">
        <f t="shared" si="85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6">D213</f>
        <v>1775040</v>
      </c>
      <c r="E212" s="18">
        <f t="shared" si="86"/>
        <v>0</v>
      </c>
      <c r="F212" s="18">
        <f t="shared" si="86"/>
        <v>0</v>
      </c>
      <c r="G212" s="18">
        <f t="shared" si="86"/>
        <v>0</v>
      </c>
      <c r="H212" s="18">
        <f t="shared" si="86"/>
        <v>0</v>
      </c>
      <c r="I212" s="18">
        <f t="shared" si="86"/>
        <v>0</v>
      </c>
      <c r="J212" s="18">
        <f t="shared" si="86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7">D216</f>
        <v>3795197.13</v>
      </c>
      <c r="E215" s="18">
        <f t="shared" si="87"/>
        <v>0</v>
      </c>
      <c r="F215" s="18">
        <f t="shared" si="87"/>
        <v>0</v>
      </c>
      <c r="G215" s="18">
        <f t="shared" si="87"/>
        <v>0</v>
      </c>
      <c r="H215" s="18">
        <f t="shared" si="87"/>
        <v>0</v>
      </c>
      <c r="I215" s="18">
        <f t="shared" si="87"/>
        <v>0</v>
      </c>
      <c r="J215" s="18">
        <f t="shared" si="87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8">D219</f>
        <v>0</v>
      </c>
      <c r="E218" s="18">
        <f t="shared" si="88"/>
        <v>494910.57</v>
      </c>
      <c r="F218" s="18">
        <f t="shared" si="88"/>
        <v>0</v>
      </c>
      <c r="G218" s="18">
        <f t="shared" si="88"/>
        <v>0</v>
      </c>
      <c r="H218" s="18">
        <f t="shared" si="88"/>
        <v>0</v>
      </c>
      <c r="I218" s="18">
        <f t="shared" si="88"/>
        <v>0</v>
      </c>
      <c r="J218" s="18">
        <f t="shared" si="88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9">D222</f>
        <v>0</v>
      </c>
      <c r="E221" s="18">
        <f t="shared" si="89"/>
        <v>3795197.13</v>
      </c>
      <c r="F221" s="18">
        <f t="shared" si="89"/>
        <v>0</v>
      </c>
      <c r="G221" s="18">
        <f t="shared" si="89"/>
        <v>0</v>
      </c>
      <c r="H221" s="18">
        <f t="shared" si="89"/>
        <v>0</v>
      </c>
      <c r="I221" s="18">
        <f t="shared" si="89"/>
        <v>0</v>
      </c>
      <c r="J221" s="18">
        <f t="shared" si="89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0">D225+D226</f>
        <v>0</v>
      </c>
      <c r="E224" s="18">
        <f t="shared" si="90"/>
        <v>0</v>
      </c>
      <c r="F224" s="18">
        <f t="shared" si="90"/>
        <v>5292803.5599999996</v>
      </c>
      <c r="G224" s="18">
        <f t="shared" si="90"/>
        <v>0</v>
      </c>
      <c r="H224" s="18">
        <f t="shared" si="90"/>
        <v>0</v>
      </c>
      <c r="I224" s="18">
        <f t="shared" si="90"/>
        <v>0</v>
      </c>
      <c r="J224" s="18">
        <f t="shared" si="90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1">D229</f>
        <v>0</v>
      </c>
      <c r="E228" s="18">
        <f t="shared" si="91"/>
        <v>0</v>
      </c>
      <c r="F228" s="18">
        <f t="shared" si="91"/>
        <v>0</v>
      </c>
      <c r="G228" s="18">
        <f t="shared" si="91"/>
        <v>675166.42</v>
      </c>
      <c r="H228" s="18">
        <f t="shared" si="91"/>
        <v>0</v>
      </c>
      <c r="I228" s="18">
        <f t="shared" si="91"/>
        <v>0</v>
      </c>
      <c r="J228" s="18">
        <f t="shared" si="91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9" t="s">
        <v>185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31.5" customHeight="1">
      <c r="A231" s="1">
        <v>221</v>
      </c>
      <c r="B231" s="24" t="s">
        <v>178</v>
      </c>
      <c r="C231" s="18">
        <f>C234</f>
        <v>69103581.930000007</v>
      </c>
      <c r="D231" s="18">
        <f t="shared" ref="D231:J231" si="92">D234</f>
        <v>10584300</v>
      </c>
      <c r="E231" s="18">
        <f t="shared" si="92"/>
        <v>10232045.710000001</v>
      </c>
      <c r="F231" s="18">
        <f t="shared" si="92"/>
        <v>8215947.3200000003</v>
      </c>
      <c r="G231" s="18">
        <f t="shared" si="92"/>
        <v>13556288.9</v>
      </c>
      <c r="H231" s="18">
        <f t="shared" si="92"/>
        <v>10300000</v>
      </c>
      <c r="I231" s="18">
        <f t="shared" si="92"/>
        <v>10300000</v>
      </c>
      <c r="J231" s="18">
        <f t="shared" si="92"/>
        <v>5915000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3">C249+C239</f>
        <v>69103581.930000007</v>
      </c>
      <c r="D234" s="18">
        <f t="shared" si="93"/>
        <v>10584300</v>
      </c>
      <c r="E234" s="18">
        <f t="shared" si="93"/>
        <v>10232045.710000001</v>
      </c>
      <c r="F234" s="18">
        <f t="shared" si="93"/>
        <v>8215947.3200000003</v>
      </c>
      <c r="G234" s="18">
        <f t="shared" si="93"/>
        <v>13556288.9</v>
      </c>
      <c r="H234" s="18">
        <f t="shared" si="93"/>
        <v>10300000</v>
      </c>
      <c r="I234" s="18">
        <f t="shared" si="93"/>
        <v>10300000</v>
      </c>
      <c r="J234" s="18">
        <f t="shared" si="93"/>
        <v>5915000</v>
      </c>
      <c r="K234" s="14" t="s">
        <v>22</v>
      </c>
    </row>
    <row r="235" spans="1:11">
      <c r="A235" s="1">
        <v>225</v>
      </c>
      <c r="B235" s="91" t="s">
        <v>257</v>
      </c>
      <c r="C235" s="94"/>
      <c r="D235" s="94"/>
      <c r="E235" s="94"/>
      <c r="F235" s="94"/>
      <c r="G235" s="94"/>
      <c r="H235" s="94"/>
      <c r="I235" s="94"/>
      <c r="J235" s="94"/>
      <c r="K235" s="95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4">D241</f>
        <v>0</v>
      </c>
      <c r="E236" s="67">
        <f t="shared" si="94"/>
        <v>0</v>
      </c>
      <c r="F236" s="67">
        <f t="shared" si="94"/>
        <v>0</v>
      </c>
      <c r="G236" s="67">
        <f t="shared" si="94"/>
        <v>0</v>
      </c>
      <c r="H236" s="67">
        <f t="shared" si="94"/>
        <v>0</v>
      </c>
      <c r="I236" s="67">
        <f t="shared" si="94"/>
        <v>0</v>
      </c>
      <c r="J236" s="67">
        <f t="shared" si="94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5">D244</f>
        <v>0</v>
      </c>
      <c r="E239" s="67">
        <f t="shared" si="95"/>
        <v>0</v>
      </c>
      <c r="F239" s="67">
        <f t="shared" si="95"/>
        <v>0</v>
      </c>
      <c r="G239" s="67">
        <f t="shared" si="95"/>
        <v>0</v>
      </c>
      <c r="H239" s="67">
        <f t="shared" si="95"/>
        <v>0</v>
      </c>
      <c r="I239" s="67">
        <f t="shared" si="95"/>
        <v>0</v>
      </c>
      <c r="J239" s="67">
        <f t="shared" si="95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6">D244+D243+D242</f>
        <v>0</v>
      </c>
      <c r="E241" s="18">
        <f t="shared" si="96"/>
        <v>0</v>
      </c>
      <c r="F241" s="18">
        <f t="shared" si="96"/>
        <v>0</v>
      </c>
      <c r="G241" s="18">
        <f t="shared" si="96"/>
        <v>0</v>
      </c>
      <c r="H241" s="18">
        <f t="shared" si="96"/>
        <v>0</v>
      </c>
      <c r="I241" s="18">
        <f t="shared" si="96"/>
        <v>0</v>
      </c>
      <c r="J241" s="18">
        <f t="shared" si="96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4" t="s">
        <v>12</v>
      </c>
      <c r="C245" s="75"/>
      <c r="D245" s="75"/>
      <c r="E245" s="75"/>
      <c r="F245" s="75"/>
      <c r="G245" s="75"/>
      <c r="H245" s="75"/>
      <c r="I245" s="75"/>
      <c r="J245" s="75"/>
      <c r="K245" s="75"/>
    </row>
    <row r="246" spans="1:11" ht="30" customHeight="1">
      <c r="A246" s="1">
        <v>236</v>
      </c>
      <c r="B246" s="8" t="s">
        <v>25</v>
      </c>
      <c r="C246" s="18">
        <f>C249</f>
        <v>69103581.930000007</v>
      </c>
      <c r="D246" s="18">
        <f t="shared" ref="D246:J246" si="97">D249</f>
        <v>10584300</v>
      </c>
      <c r="E246" s="18">
        <f t="shared" si="97"/>
        <v>10232045.710000001</v>
      </c>
      <c r="F246" s="18">
        <f t="shared" si="97"/>
        <v>8215947.3200000003</v>
      </c>
      <c r="G246" s="18">
        <f t="shared" si="97"/>
        <v>13556288.9</v>
      </c>
      <c r="H246" s="18">
        <f t="shared" si="97"/>
        <v>10300000</v>
      </c>
      <c r="I246" s="18">
        <f t="shared" si="97"/>
        <v>10300000</v>
      </c>
      <c r="J246" s="18">
        <f t="shared" si="97"/>
        <v>5915000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69103581.930000007</v>
      </c>
      <c r="D249" s="18">
        <f t="shared" ref="D249:J249" si="98">D254+D259+D264+D269+D274+D279+D282+D285</f>
        <v>10584300</v>
      </c>
      <c r="E249" s="18">
        <f t="shared" si="98"/>
        <v>10232045.710000001</v>
      </c>
      <c r="F249" s="18">
        <f t="shared" si="98"/>
        <v>8215947.3200000003</v>
      </c>
      <c r="G249" s="18">
        <f t="shared" si="98"/>
        <v>13556288.9</v>
      </c>
      <c r="H249" s="18">
        <f t="shared" si="98"/>
        <v>10300000</v>
      </c>
      <c r="I249" s="18">
        <f t="shared" si="98"/>
        <v>10300000</v>
      </c>
      <c r="J249" s="18">
        <f t="shared" si="98"/>
        <v>5915000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46730394.759999998</v>
      </c>
      <c r="D251" s="18">
        <f t="shared" ref="D251:J251" si="99">D254</f>
        <v>5600000</v>
      </c>
      <c r="E251" s="18">
        <f t="shared" si="99"/>
        <v>5903324</v>
      </c>
      <c r="F251" s="18">
        <f t="shared" si="99"/>
        <v>7325694.7599999998</v>
      </c>
      <c r="G251" s="18">
        <f t="shared" si="99"/>
        <v>7501376</v>
      </c>
      <c r="H251" s="18">
        <f t="shared" si="99"/>
        <v>7400000</v>
      </c>
      <c r="I251" s="18">
        <f t="shared" si="99"/>
        <v>7400000</v>
      </c>
      <c r="J251" s="18">
        <f t="shared" si="99"/>
        <v>5600000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46730394.759999998</v>
      </c>
      <c r="D254" s="18">
        <v>5600000</v>
      </c>
      <c r="E254" s="18">
        <v>5903324</v>
      </c>
      <c r="F254" s="18">
        <v>7325694.7599999998</v>
      </c>
      <c r="G254" s="18">
        <v>7501376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2640717</v>
      </c>
      <c r="D256" s="18">
        <f t="shared" ref="D256:J256" si="100">D259</f>
        <v>315000</v>
      </c>
      <c r="E256" s="18">
        <f t="shared" si="100"/>
        <v>350717</v>
      </c>
      <c r="F256" s="18">
        <f t="shared" si="100"/>
        <v>360000</v>
      </c>
      <c r="G256" s="18">
        <f t="shared" si="100"/>
        <v>500000</v>
      </c>
      <c r="H256" s="18">
        <f t="shared" si="100"/>
        <v>400000</v>
      </c>
      <c r="I256" s="18">
        <f t="shared" si="100"/>
        <v>400000</v>
      </c>
      <c r="J256" s="18">
        <f t="shared" si="100"/>
        <v>315000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2640717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1">D264</f>
        <v>4269300</v>
      </c>
      <c r="E261" s="18">
        <f t="shared" si="101"/>
        <v>662470.99</v>
      </c>
      <c r="F261" s="18">
        <f t="shared" si="101"/>
        <v>0</v>
      </c>
      <c r="G261" s="18">
        <f t="shared" si="101"/>
        <v>0</v>
      </c>
      <c r="H261" s="18">
        <f t="shared" si="101"/>
        <v>0</v>
      </c>
      <c r="I261" s="18">
        <f t="shared" si="101"/>
        <v>0</v>
      </c>
      <c r="J261" s="18">
        <f t="shared" si="101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2">D269</f>
        <v>400000</v>
      </c>
      <c r="E266" s="18">
        <f t="shared" si="102"/>
        <v>400000</v>
      </c>
      <c r="F266" s="18">
        <f t="shared" si="102"/>
        <v>400000</v>
      </c>
      <c r="G266" s="18">
        <f t="shared" si="102"/>
        <v>0</v>
      </c>
      <c r="H266" s="18">
        <f t="shared" si="102"/>
        <v>0</v>
      </c>
      <c r="I266" s="18">
        <f t="shared" si="102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3">D272+D273+D274</f>
        <v>0</v>
      </c>
      <c r="E271" s="18">
        <f t="shared" si="103"/>
        <v>1196795.72</v>
      </c>
      <c r="F271" s="18">
        <f t="shared" si="103"/>
        <v>0</v>
      </c>
      <c r="G271" s="18">
        <f t="shared" si="103"/>
        <v>0</v>
      </c>
      <c r="H271" s="18">
        <f t="shared" si="103"/>
        <v>0</v>
      </c>
      <c r="I271" s="18">
        <f t="shared" si="103"/>
        <v>0</v>
      </c>
      <c r="J271" s="18">
        <f t="shared" si="103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4">C277+C278+C279</f>
        <v>1718738</v>
      </c>
      <c r="D276" s="18">
        <f t="shared" si="104"/>
        <v>0</v>
      </c>
      <c r="E276" s="18">
        <f t="shared" si="104"/>
        <v>1718738</v>
      </c>
      <c r="F276" s="18">
        <f t="shared" si="104"/>
        <v>0</v>
      </c>
      <c r="G276" s="18">
        <f t="shared" si="104"/>
        <v>0</v>
      </c>
      <c r="H276" s="18">
        <f t="shared" si="104"/>
        <v>0</v>
      </c>
      <c r="I276" s="18">
        <f t="shared" si="104"/>
        <v>0</v>
      </c>
      <c r="J276" s="18">
        <f t="shared" si="104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6195492.3799999999</v>
      </c>
      <c r="D281" s="18">
        <f t="shared" ref="D281:J281" si="105">D282</f>
        <v>0</v>
      </c>
      <c r="E281" s="18">
        <f t="shared" si="105"/>
        <v>0</v>
      </c>
      <c r="F281" s="18">
        <f t="shared" si="105"/>
        <v>85203.48</v>
      </c>
      <c r="G281" s="18">
        <f t="shared" si="105"/>
        <v>3510288.9</v>
      </c>
      <c r="H281" s="18">
        <f t="shared" si="105"/>
        <v>1300000</v>
      </c>
      <c r="I281" s="18">
        <f t="shared" si="105"/>
        <v>1300000</v>
      </c>
      <c r="J281" s="18">
        <f t="shared" si="105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6195492.3799999999</v>
      </c>
      <c r="D282" s="18">
        <v>0</v>
      </c>
      <c r="E282" s="18">
        <v>0</v>
      </c>
      <c r="F282" s="18">
        <v>85203.48</v>
      </c>
      <c r="G282" s="18">
        <v>3510288.9</v>
      </c>
      <c r="H282" s="18">
        <v>1300000</v>
      </c>
      <c r="I282" s="18">
        <v>1300000</v>
      </c>
      <c r="J282" s="18">
        <v>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4489673.08</v>
      </c>
      <c r="D284" s="18">
        <f t="shared" ref="D284:J284" si="106">D285</f>
        <v>0</v>
      </c>
      <c r="E284" s="18">
        <f t="shared" si="106"/>
        <v>0</v>
      </c>
      <c r="F284" s="18">
        <f t="shared" si="106"/>
        <v>45049.08</v>
      </c>
      <c r="G284" s="18">
        <f t="shared" si="106"/>
        <v>2044624</v>
      </c>
      <c r="H284" s="18">
        <f t="shared" si="106"/>
        <v>1200000</v>
      </c>
      <c r="I284" s="18">
        <f t="shared" si="106"/>
        <v>1200000</v>
      </c>
      <c r="J284" s="18">
        <f t="shared" si="106"/>
        <v>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4489673.08</v>
      </c>
      <c r="D285" s="18">
        <v>0</v>
      </c>
      <c r="E285" s="18">
        <v>0</v>
      </c>
      <c r="F285" s="18">
        <v>45049.08</v>
      </c>
      <c r="G285" s="18">
        <v>2044624</v>
      </c>
      <c r="H285" s="18">
        <v>1200000</v>
      </c>
      <c r="I285" s="18">
        <v>1200000</v>
      </c>
      <c r="J285" s="18">
        <v>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1" t="s">
        <v>249</v>
      </c>
      <c r="C287" s="94"/>
      <c r="D287" s="94"/>
      <c r="E287" s="94"/>
      <c r="F287" s="94"/>
      <c r="G287" s="94"/>
      <c r="H287" s="94"/>
      <c r="I287" s="94"/>
      <c r="J287" s="94"/>
      <c r="K287" s="95"/>
    </row>
    <row r="288" spans="1:11" ht="28.5" customHeight="1">
      <c r="A288" s="1">
        <v>278</v>
      </c>
      <c r="B288" s="24" t="s">
        <v>164</v>
      </c>
      <c r="C288" s="18">
        <f>C294</f>
        <v>11961459.390000001</v>
      </c>
      <c r="D288" s="18">
        <f t="shared" ref="D288:J288" si="107">D294</f>
        <v>1377800</v>
      </c>
      <c r="E288" s="18">
        <f t="shared" si="107"/>
        <v>1913600</v>
      </c>
      <c r="F288" s="18">
        <f t="shared" si="107"/>
        <v>1681820.5</v>
      </c>
      <c r="G288" s="18">
        <f t="shared" si="107"/>
        <v>2177438.8899999997</v>
      </c>
      <c r="H288" s="18">
        <f t="shared" si="107"/>
        <v>1716100</v>
      </c>
      <c r="I288" s="18">
        <f t="shared" si="107"/>
        <v>1716100</v>
      </c>
      <c r="J288" s="18">
        <f t="shared" si="107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2464400</v>
      </c>
      <c r="D290" s="18">
        <f t="shared" ref="D290:J290" si="108">D296</f>
        <v>0</v>
      </c>
      <c r="E290" s="18">
        <f t="shared" si="108"/>
        <v>0</v>
      </c>
      <c r="F290" s="18">
        <f t="shared" si="108"/>
        <v>616100</v>
      </c>
      <c r="G290" s="18">
        <f t="shared" si="108"/>
        <v>616100</v>
      </c>
      <c r="H290" s="18">
        <f t="shared" si="108"/>
        <v>616100</v>
      </c>
      <c r="I290" s="18">
        <f t="shared" si="108"/>
        <v>616100</v>
      </c>
      <c r="J290" s="18">
        <f t="shared" si="108"/>
        <v>0</v>
      </c>
      <c r="K290" s="14"/>
    </row>
    <row r="291" spans="1:11">
      <c r="A291" s="1">
        <v>281</v>
      </c>
      <c r="B291" s="8" t="s">
        <v>11</v>
      </c>
      <c r="C291" s="18">
        <f>C297</f>
        <v>9497059.3900000006</v>
      </c>
      <c r="D291" s="18">
        <f t="shared" ref="D291:J291" si="109">D297</f>
        <v>1377800</v>
      </c>
      <c r="E291" s="18">
        <f t="shared" si="109"/>
        <v>1913600</v>
      </c>
      <c r="F291" s="18">
        <f t="shared" si="109"/>
        <v>1065720.5</v>
      </c>
      <c r="G291" s="18">
        <f t="shared" si="109"/>
        <v>1561338.89</v>
      </c>
      <c r="H291" s="18">
        <f t="shared" si="109"/>
        <v>1100000</v>
      </c>
      <c r="I291" s="18">
        <f t="shared" si="109"/>
        <v>1100000</v>
      </c>
      <c r="J291" s="18">
        <f t="shared" si="109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4" t="s">
        <v>12</v>
      </c>
      <c r="C293" s="75"/>
      <c r="D293" s="75"/>
      <c r="E293" s="75"/>
      <c r="F293" s="75"/>
      <c r="G293" s="75"/>
      <c r="H293" s="75"/>
      <c r="I293" s="75"/>
      <c r="J293" s="75"/>
      <c r="K293" s="75"/>
    </row>
    <row r="294" spans="1:11" ht="30" customHeight="1">
      <c r="A294" s="1">
        <v>284</v>
      </c>
      <c r="B294" s="8" t="s">
        <v>25</v>
      </c>
      <c r="C294" s="18">
        <f>C297+C295+C296+C298</f>
        <v>11961459.390000001</v>
      </c>
      <c r="D294" s="18">
        <f t="shared" ref="D294:J294" si="110">D297+D295+D296+D298</f>
        <v>1377800</v>
      </c>
      <c r="E294" s="18">
        <f t="shared" si="110"/>
        <v>1913600</v>
      </c>
      <c r="F294" s="18">
        <f t="shared" si="110"/>
        <v>1681820.5</v>
      </c>
      <c r="G294" s="18">
        <f t="shared" si="110"/>
        <v>2177438.8899999997</v>
      </c>
      <c r="H294" s="18">
        <f t="shared" si="110"/>
        <v>1716100</v>
      </c>
      <c r="I294" s="18">
        <f t="shared" si="110"/>
        <v>1716100</v>
      </c>
      <c r="J294" s="18">
        <f t="shared" si="110"/>
        <v>1378600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2464400</v>
      </c>
      <c r="D296" s="18">
        <f t="shared" ref="D296:J296" si="111">D313</f>
        <v>0</v>
      </c>
      <c r="E296" s="18">
        <f t="shared" si="111"/>
        <v>0</v>
      </c>
      <c r="F296" s="18">
        <f t="shared" si="111"/>
        <v>616100</v>
      </c>
      <c r="G296" s="18">
        <f t="shared" si="111"/>
        <v>616100</v>
      </c>
      <c r="H296" s="18">
        <f t="shared" si="111"/>
        <v>616100</v>
      </c>
      <c r="I296" s="18">
        <f t="shared" si="111"/>
        <v>616100</v>
      </c>
      <c r="J296" s="18">
        <f t="shared" si="111"/>
        <v>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9497059.3900000006</v>
      </c>
      <c r="D297" s="18">
        <f t="shared" ref="D297:J297" si="112">D303+D309+D316</f>
        <v>1377800</v>
      </c>
      <c r="E297" s="18">
        <f t="shared" si="112"/>
        <v>1913600</v>
      </c>
      <c r="F297" s="18">
        <f t="shared" si="112"/>
        <v>1065720.5</v>
      </c>
      <c r="G297" s="18">
        <f t="shared" si="112"/>
        <v>1561338.89</v>
      </c>
      <c r="H297" s="18">
        <f t="shared" si="112"/>
        <v>1100000</v>
      </c>
      <c r="I297" s="18">
        <f t="shared" si="112"/>
        <v>1100000</v>
      </c>
      <c r="J297" s="18">
        <f t="shared" si="112"/>
        <v>1378600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9117859.3900000006</v>
      </c>
      <c r="D300" s="18">
        <f t="shared" ref="D300:J300" si="113">D303</f>
        <v>1288600</v>
      </c>
      <c r="E300" s="18">
        <f t="shared" si="113"/>
        <v>1913600</v>
      </c>
      <c r="F300" s="18">
        <f t="shared" si="113"/>
        <v>1065720.5</v>
      </c>
      <c r="G300" s="18">
        <f t="shared" si="113"/>
        <v>1361338.89</v>
      </c>
      <c r="H300" s="18">
        <f t="shared" si="113"/>
        <v>1100000</v>
      </c>
      <c r="I300" s="18">
        <f t="shared" si="113"/>
        <v>1100000</v>
      </c>
      <c r="J300" s="18">
        <f t="shared" si="113"/>
        <v>1288600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9117859.3900000006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179200</v>
      </c>
      <c r="D306" s="18">
        <f t="shared" ref="D306:J306" si="114">D309</f>
        <v>89200</v>
      </c>
      <c r="E306" s="18">
        <f t="shared" si="114"/>
        <v>0</v>
      </c>
      <c r="F306" s="18">
        <f t="shared" si="114"/>
        <v>0</v>
      </c>
      <c r="G306" s="18">
        <f t="shared" si="114"/>
        <v>0</v>
      </c>
      <c r="H306" s="18">
        <f t="shared" si="114"/>
        <v>0</v>
      </c>
      <c r="I306" s="18">
        <f t="shared" si="114"/>
        <v>0</v>
      </c>
      <c r="J306" s="18">
        <f t="shared" si="114"/>
        <v>90000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2464400</v>
      </c>
      <c r="D312" s="18">
        <f t="shared" ref="D312:J312" si="115">D313</f>
        <v>0</v>
      </c>
      <c r="E312" s="18">
        <f t="shared" si="115"/>
        <v>0</v>
      </c>
      <c r="F312" s="18">
        <f t="shared" si="115"/>
        <v>616100</v>
      </c>
      <c r="G312" s="18">
        <f t="shared" si="115"/>
        <v>616100</v>
      </c>
      <c r="H312" s="18">
        <f t="shared" si="115"/>
        <v>616100</v>
      </c>
      <c r="I312" s="18">
        <f t="shared" si="115"/>
        <v>616100</v>
      </c>
      <c r="J312" s="18">
        <f t="shared" si="115"/>
        <v>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6">D316</f>
        <v>0</v>
      </c>
      <c r="E315" s="18">
        <f t="shared" si="116"/>
        <v>0</v>
      </c>
      <c r="F315" s="18">
        <f t="shared" si="116"/>
        <v>0</v>
      </c>
      <c r="G315" s="18">
        <f t="shared" si="116"/>
        <v>200000</v>
      </c>
      <c r="H315" s="18">
        <f t="shared" si="116"/>
        <v>0</v>
      </c>
      <c r="I315" s="18">
        <f t="shared" si="116"/>
        <v>0</v>
      </c>
      <c r="J315" s="18">
        <f t="shared" si="116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4" t="s">
        <v>113</v>
      </c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34.5" customHeight="1">
      <c r="A318" s="1">
        <v>308</v>
      </c>
      <c r="B318" s="39" t="s">
        <v>31</v>
      </c>
      <c r="C318" s="18">
        <f>C323</f>
        <v>6470217.8399999999</v>
      </c>
      <c r="D318" s="18">
        <f t="shared" ref="D318:J318" si="117">D323</f>
        <v>81287.839999999997</v>
      </c>
      <c r="E318" s="18">
        <f t="shared" si="117"/>
        <v>0</v>
      </c>
      <c r="F318" s="18">
        <f t="shared" si="117"/>
        <v>0</v>
      </c>
      <c r="G318" s="18">
        <f t="shared" si="117"/>
        <v>0</v>
      </c>
      <c r="H318" s="18">
        <f t="shared" si="117"/>
        <v>1677900</v>
      </c>
      <c r="I318" s="18">
        <f t="shared" si="117"/>
        <v>4711030</v>
      </c>
      <c r="J318" s="18">
        <f t="shared" si="117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8">D325</f>
        <v>0</v>
      </c>
      <c r="E320" s="18">
        <f t="shared" si="118"/>
        <v>0</v>
      </c>
      <c r="F320" s="18">
        <f t="shared" si="118"/>
        <v>0</v>
      </c>
      <c r="G320" s="18">
        <f t="shared" si="118"/>
        <v>0</v>
      </c>
      <c r="H320" s="18">
        <f t="shared" si="118"/>
        <v>0</v>
      </c>
      <c r="I320" s="18">
        <f t="shared" si="118"/>
        <v>0</v>
      </c>
      <c r="J320" s="18">
        <f t="shared" si="118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6470217.8399999999</v>
      </c>
      <c r="D321" s="18">
        <f t="shared" ref="D321:J321" si="119">D326</f>
        <v>81287.839999999997</v>
      </c>
      <c r="E321" s="18">
        <f t="shared" si="119"/>
        <v>0</v>
      </c>
      <c r="F321" s="18">
        <f t="shared" si="119"/>
        <v>0</v>
      </c>
      <c r="G321" s="18">
        <f t="shared" si="119"/>
        <v>0</v>
      </c>
      <c r="H321" s="18">
        <f t="shared" si="119"/>
        <v>1677900</v>
      </c>
      <c r="I321" s="18">
        <f t="shared" si="119"/>
        <v>4711030</v>
      </c>
      <c r="J321" s="18">
        <f t="shared" si="119"/>
        <v>0</v>
      </c>
      <c r="K321" s="14" t="s">
        <v>32</v>
      </c>
    </row>
    <row r="322" spans="1:11">
      <c r="A322" s="1">
        <v>312</v>
      </c>
      <c r="B322" s="74" t="s">
        <v>50</v>
      </c>
      <c r="C322" s="88"/>
      <c r="D322" s="88"/>
      <c r="E322" s="88"/>
      <c r="F322" s="88"/>
      <c r="G322" s="88"/>
      <c r="H322" s="88"/>
      <c r="I322" s="88"/>
      <c r="J322" s="88"/>
      <c r="K322" s="88"/>
    </row>
    <row r="323" spans="1:11" ht="30" customHeight="1">
      <c r="A323" s="1">
        <v>313</v>
      </c>
      <c r="B323" s="40" t="s">
        <v>43</v>
      </c>
      <c r="C323" s="18">
        <f>C325+C326</f>
        <v>6470217.8399999999</v>
      </c>
      <c r="D323" s="18">
        <f t="shared" ref="D323:I323" si="120">D325+D326</f>
        <v>81287.839999999997</v>
      </c>
      <c r="E323" s="18">
        <f t="shared" si="120"/>
        <v>0</v>
      </c>
      <c r="F323" s="18">
        <f t="shared" si="120"/>
        <v>0</v>
      </c>
      <c r="G323" s="18">
        <f t="shared" si="120"/>
        <v>0</v>
      </c>
      <c r="H323" s="18">
        <f t="shared" si="120"/>
        <v>1677900</v>
      </c>
      <c r="I323" s="18">
        <f t="shared" si="120"/>
        <v>4711030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1">D330+D335+D340</f>
        <v>0</v>
      </c>
      <c r="E325" s="18">
        <f t="shared" si="121"/>
        <v>0</v>
      </c>
      <c r="F325" s="18">
        <f t="shared" si="121"/>
        <v>0</v>
      </c>
      <c r="G325" s="18">
        <f t="shared" si="121"/>
        <v>0</v>
      </c>
      <c r="H325" s="18">
        <f t="shared" si="121"/>
        <v>0</v>
      </c>
      <c r="I325" s="18">
        <f t="shared" si="121"/>
        <v>0</v>
      </c>
      <c r="J325" s="18">
        <f t="shared" si="121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6470217.8399999999</v>
      </c>
      <c r="D326" s="18">
        <f t="shared" ref="D326:J326" si="122">D331+D336+D341+D344+D347</f>
        <v>81287.839999999997</v>
      </c>
      <c r="E326" s="18">
        <f t="shared" si="122"/>
        <v>0</v>
      </c>
      <c r="F326" s="18">
        <f t="shared" si="122"/>
        <v>0</v>
      </c>
      <c r="G326" s="18">
        <f t="shared" si="122"/>
        <v>0</v>
      </c>
      <c r="H326" s="18">
        <f t="shared" si="122"/>
        <v>1677900</v>
      </c>
      <c r="I326" s="18">
        <f t="shared" si="122"/>
        <v>4711030</v>
      </c>
      <c r="J326" s="18">
        <f t="shared" si="122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3">D331</f>
        <v>0</v>
      </c>
      <c r="E328" s="18">
        <f t="shared" si="123"/>
        <v>0</v>
      </c>
      <c r="F328" s="18">
        <f t="shared" si="123"/>
        <v>0</v>
      </c>
      <c r="G328" s="18">
        <f t="shared" si="123"/>
        <v>0</v>
      </c>
      <c r="H328" s="18">
        <f t="shared" si="123"/>
        <v>0</v>
      </c>
      <c r="I328" s="18">
        <f t="shared" si="123"/>
        <v>0</v>
      </c>
      <c r="J328" s="18">
        <f t="shared" si="123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6388930</v>
      </c>
      <c r="D333" s="18">
        <f t="shared" ref="D333:J333" si="124">D336</f>
        <v>0</v>
      </c>
      <c r="E333" s="18">
        <f t="shared" si="124"/>
        <v>0</v>
      </c>
      <c r="F333" s="18">
        <f t="shared" si="124"/>
        <v>0</v>
      </c>
      <c r="G333" s="18">
        <f t="shared" si="124"/>
        <v>0</v>
      </c>
      <c r="H333" s="18">
        <f t="shared" si="124"/>
        <v>1677900</v>
      </c>
      <c r="I333" s="18">
        <f t="shared" si="124"/>
        <v>4711030</v>
      </c>
      <c r="J333" s="18">
        <f t="shared" si="124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6388930</v>
      </c>
      <c r="D336" s="18">
        <v>0</v>
      </c>
      <c r="E336" s="18">
        <v>0</v>
      </c>
      <c r="F336" s="18">
        <v>0</v>
      </c>
      <c r="G336" s="18">
        <v>0</v>
      </c>
      <c r="H336" s="18">
        <v>1677900</v>
      </c>
      <c r="I336" s="18">
        <v>4711030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5">D341</f>
        <v>0</v>
      </c>
      <c r="E338" s="18">
        <f t="shared" si="125"/>
        <v>0</v>
      </c>
      <c r="F338" s="18">
        <v>0</v>
      </c>
      <c r="G338" s="18">
        <v>0</v>
      </c>
      <c r="H338" s="18">
        <f t="shared" si="125"/>
        <v>0</v>
      </c>
      <c r="I338" s="18">
        <f t="shared" si="125"/>
        <v>0</v>
      </c>
      <c r="J338" s="18">
        <f t="shared" si="125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6">D344</f>
        <v>81287.839999999997</v>
      </c>
      <c r="E343" s="18">
        <f t="shared" si="126"/>
        <v>0</v>
      </c>
      <c r="F343" s="18">
        <f t="shared" si="126"/>
        <v>0</v>
      </c>
      <c r="G343" s="18">
        <f t="shared" si="126"/>
        <v>0</v>
      </c>
      <c r="H343" s="18">
        <f t="shared" si="126"/>
        <v>0</v>
      </c>
      <c r="I343" s="18">
        <f t="shared" si="126"/>
        <v>0</v>
      </c>
      <c r="J343" s="18">
        <f t="shared" si="126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7">D347</f>
        <v>0</v>
      </c>
      <c r="E346" s="18">
        <f t="shared" si="127"/>
        <v>0</v>
      </c>
      <c r="F346" s="18">
        <f t="shared" si="127"/>
        <v>0</v>
      </c>
      <c r="G346" s="18">
        <f t="shared" si="127"/>
        <v>0</v>
      </c>
      <c r="H346" s="18">
        <f t="shared" si="127"/>
        <v>0</v>
      </c>
      <c r="I346" s="18">
        <f t="shared" si="127"/>
        <v>0</v>
      </c>
      <c r="J346" s="18">
        <f t="shared" si="127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4" t="s">
        <v>210</v>
      </c>
      <c r="C348" s="75"/>
      <c r="D348" s="75"/>
      <c r="E348" s="75"/>
      <c r="F348" s="75"/>
      <c r="G348" s="75"/>
      <c r="H348" s="75"/>
      <c r="I348" s="75"/>
      <c r="J348" s="75"/>
      <c r="K348" s="75"/>
    </row>
    <row r="349" spans="1:11" ht="30" customHeight="1">
      <c r="A349" s="1">
        <v>339</v>
      </c>
      <c r="B349" s="28" t="s">
        <v>33</v>
      </c>
      <c r="C349" s="25">
        <f>C353</f>
        <v>36424859.340000004</v>
      </c>
      <c r="D349" s="25">
        <f t="shared" ref="D349:J349" si="128">D353</f>
        <v>3396534.09</v>
      </c>
      <c r="E349" s="25">
        <f t="shared" si="128"/>
        <v>5393807.25</v>
      </c>
      <c r="F349" s="25">
        <f t="shared" si="128"/>
        <v>3167941</v>
      </c>
      <c r="G349" s="25">
        <f t="shared" si="128"/>
        <v>5036577</v>
      </c>
      <c r="H349" s="25">
        <f t="shared" si="128"/>
        <v>6100000</v>
      </c>
      <c r="I349" s="25">
        <f t="shared" si="128"/>
        <v>6100000</v>
      </c>
      <c r="J349" s="25">
        <f t="shared" si="128"/>
        <v>7230000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9">D354</f>
        <v>877800</v>
      </c>
      <c r="E350" s="25">
        <f t="shared" si="129"/>
        <v>685300</v>
      </c>
      <c r="F350" s="25">
        <f t="shared" si="129"/>
        <v>337600</v>
      </c>
      <c r="G350" s="25">
        <f t="shared" si="129"/>
        <v>0</v>
      </c>
      <c r="H350" s="25">
        <f t="shared" si="129"/>
        <v>0</v>
      </c>
      <c r="I350" s="25">
        <f t="shared" si="129"/>
        <v>0</v>
      </c>
      <c r="J350" s="25">
        <f t="shared" si="129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34524159.340000004</v>
      </c>
      <c r="D351" s="25">
        <f t="shared" ref="D351:J351" si="130">D355</f>
        <v>2518734.09</v>
      </c>
      <c r="E351" s="25">
        <f t="shared" si="130"/>
        <v>4708507.25</v>
      </c>
      <c r="F351" s="25">
        <f t="shared" si="130"/>
        <v>2830341</v>
      </c>
      <c r="G351" s="25">
        <f t="shared" si="130"/>
        <v>5036577</v>
      </c>
      <c r="H351" s="25">
        <f t="shared" si="130"/>
        <v>6100000</v>
      </c>
      <c r="I351" s="25">
        <f t="shared" si="130"/>
        <v>6100000</v>
      </c>
      <c r="J351" s="25">
        <f t="shared" si="130"/>
        <v>7230000</v>
      </c>
      <c r="K351" s="26" t="s">
        <v>7</v>
      </c>
    </row>
    <row r="352" spans="1:11" ht="15" customHeight="1">
      <c r="A352" s="1">
        <v>342</v>
      </c>
      <c r="B352" s="87" t="s">
        <v>12</v>
      </c>
      <c r="C352" s="81"/>
      <c r="D352" s="81"/>
      <c r="E352" s="81"/>
      <c r="F352" s="81"/>
      <c r="G352" s="81"/>
      <c r="H352" s="81"/>
      <c r="I352" s="81"/>
      <c r="J352" s="81"/>
      <c r="K352" s="82"/>
    </row>
    <row r="353" spans="1:11" ht="30.75" customHeight="1">
      <c r="A353" s="1">
        <v>343</v>
      </c>
      <c r="B353" s="7" t="s">
        <v>165</v>
      </c>
      <c r="C353" s="25">
        <f>C354+C355</f>
        <v>36424859.340000004</v>
      </c>
      <c r="D353" s="25">
        <f t="shared" ref="D353:J353" si="131">D354+D355</f>
        <v>3396534.09</v>
      </c>
      <c r="E353" s="25">
        <f t="shared" si="131"/>
        <v>5393807.25</v>
      </c>
      <c r="F353" s="25">
        <f t="shared" si="131"/>
        <v>3167941</v>
      </c>
      <c r="G353" s="25">
        <f t="shared" si="131"/>
        <v>5036577</v>
      </c>
      <c r="H353" s="25">
        <f t="shared" si="131"/>
        <v>6100000</v>
      </c>
      <c r="I353" s="25">
        <f t="shared" si="131"/>
        <v>6100000</v>
      </c>
      <c r="J353" s="25">
        <f t="shared" si="131"/>
        <v>7230000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2">D362</f>
        <v>877800</v>
      </c>
      <c r="E354" s="25">
        <f t="shared" si="132"/>
        <v>685300</v>
      </c>
      <c r="F354" s="25">
        <f t="shared" si="132"/>
        <v>337600</v>
      </c>
      <c r="G354" s="25">
        <f t="shared" si="132"/>
        <v>0</v>
      </c>
      <c r="H354" s="25">
        <f t="shared" si="132"/>
        <v>0</v>
      </c>
      <c r="I354" s="25">
        <f t="shared" si="132"/>
        <v>0</v>
      </c>
      <c r="J354" s="25">
        <f t="shared" si="132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34524159.340000004</v>
      </c>
      <c r="D355" s="25">
        <f t="shared" ref="D355:J355" si="133">D359+D363+D366+D370</f>
        <v>2518734.09</v>
      </c>
      <c r="E355" s="25">
        <f t="shared" si="133"/>
        <v>4708507.25</v>
      </c>
      <c r="F355" s="25">
        <f t="shared" si="133"/>
        <v>2830341</v>
      </c>
      <c r="G355" s="25">
        <f t="shared" si="133"/>
        <v>5036577</v>
      </c>
      <c r="H355" s="25">
        <f t="shared" si="133"/>
        <v>6100000</v>
      </c>
      <c r="I355" s="25">
        <f t="shared" si="133"/>
        <v>6100000</v>
      </c>
      <c r="J355" s="25">
        <f t="shared" si="133"/>
        <v>7230000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4749855</v>
      </c>
      <c r="D357" s="25">
        <f t="shared" ref="D357:J357" si="134">D359</f>
        <v>1321000</v>
      </c>
      <c r="E357" s="25">
        <v>788574</v>
      </c>
      <c r="F357" s="25">
        <v>760281</v>
      </c>
      <c r="G357" s="25">
        <v>400000</v>
      </c>
      <c r="H357" s="25">
        <f t="shared" si="134"/>
        <v>500000</v>
      </c>
      <c r="I357" s="25">
        <f t="shared" si="134"/>
        <v>500000</v>
      </c>
      <c r="J357" s="25">
        <f t="shared" si="134"/>
        <v>480000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5">D362</f>
        <v>877800</v>
      </c>
      <c r="E361" s="25">
        <v>685300</v>
      </c>
      <c r="F361" s="25">
        <f t="shared" si="135"/>
        <v>337600</v>
      </c>
      <c r="G361" s="25">
        <f t="shared" si="135"/>
        <v>0</v>
      </c>
      <c r="H361" s="25">
        <f t="shared" si="135"/>
        <v>0</v>
      </c>
      <c r="I361" s="25">
        <f t="shared" si="135"/>
        <v>0</v>
      </c>
      <c r="J361" s="25">
        <f t="shared" si="135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3699491</v>
      </c>
      <c r="D365" s="25">
        <f t="shared" ref="D365:J365" si="136">D366</f>
        <v>0</v>
      </c>
      <c r="E365" s="25">
        <f>E366</f>
        <v>1444372</v>
      </c>
      <c r="F365" s="25">
        <f t="shared" si="136"/>
        <v>905119</v>
      </c>
      <c r="G365" s="25">
        <f t="shared" si="136"/>
        <v>200000</v>
      </c>
      <c r="H365" s="25">
        <f t="shared" si="136"/>
        <v>100000</v>
      </c>
      <c r="I365" s="25">
        <f t="shared" si="136"/>
        <v>100000</v>
      </c>
      <c r="J365" s="25">
        <f t="shared" si="136"/>
        <v>950000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26074813.34</v>
      </c>
      <c r="D368" s="25">
        <f t="shared" ref="D368:J368" si="137">D370</f>
        <v>1197734.0900000001</v>
      </c>
      <c r="E368" s="25">
        <v>2475561.25</v>
      </c>
      <c r="F368" s="25">
        <v>1164941</v>
      </c>
      <c r="G368" s="25">
        <v>4436577</v>
      </c>
      <c r="H368" s="25">
        <f t="shared" si="137"/>
        <v>5500000</v>
      </c>
      <c r="I368" s="25">
        <f t="shared" si="137"/>
        <v>5500000</v>
      </c>
      <c r="J368" s="25">
        <f t="shared" si="137"/>
        <v>5800000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26074813.34</v>
      </c>
      <c r="D370" s="25">
        <v>1197734.0900000001</v>
      </c>
      <c r="E370" s="25">
        <v>2475561.25</v>
      </c>
      <c r="F370" s="25">
        <v>1164941</v>
      </c>
      <c r="G370" s="25">
        <v>4436577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>
      <c r="A371" s="1">
        <v>361</v>
      </c>
      <c r="B371" s="79" t="s">
        <v>211</v>
      </c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8">D377</f>
        <v>201388765.07999998</v>
      </c>
      <c r="E372" s="18">
        <f t="shared" si="138"/>
        <v>10610243.41</v>
      </c>
      <c r="F372" s="18">
        <f t="shared" si="138"/>
        <v>556854.91</v>
      </c>
      <c r="G372" s="18">
        <f t="shared" ref="G372:J372" si="139">G374+G375</f>
        <v>0</v>
      </c>
      <c r="H372" s="18">
        <f t="shared" si="139"/>
        <v>0</v>
      </c>
      <c r="I372" s="18">
        <f t="shared" si="139"/>
        <v>0</v>
      </c>
      <c r="J372" s="18">
        <f t="shared" si="139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40">D378</f>
        <v>0</v>
      </c>
      <c r="E373" s="18">
        <f t="shared" si="140"/>
        <v>0</v>
      </c>
      <c r="F373" s="18">
        <f t="shared" si="140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1">D379</f>
        <v>128353279.55</v>
      </c>
      <c r="E374" s="18">
        <f t="shared" si="141"/>
        <v>0</v>
      </c>
      <c r="F374" s="18">
        <f t="shared" si="141"/>
        <v>0</v>
      </c>
      <c r="G374" s="18">
        <f t="shared" si="141"/>
        <v>0</v>
      </c>
      <c r="H374" s="18">
        <f t="shared" si="141"/>
        <v>0</v>
      </c>
      <c r="I374" s="18">
        <f t="shared" si="141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2">D380</f>
        <v>73035485.530000001</v>
      </c>
      <c r="E375" s="18">
        <f t="shared" si="142"/>
        <v>10610243.41</v>
      </c>
      <c r="F375" s="18">
        <f t="shared" si="142"/>
        <v>556854.91</v>
      </c>
      <c r="G375" s="18">
        <f t="shared" si="142"/>
        <v>0</v>
      </c>
      <c r="H375" s="18">
        <f t="shared" si="142"/>
        <v>0</v>
      </c>
      <c r="I375" s="18">
        <f t="shared" si="142"/>
        <v>0</v>
      </c>
      <c r="J375" s="18">
        <f t="shared" si="142"/>
        <v>0</v>
      </c>
      <c r="K375" s="14" t="s">
        <v>22</v>
      </c>
    </row>
    <row r="376" spans="1:11">
      <c r="A376" s="1">
        <v>366</v>
      </c>
      <c r="B376" s="74" t="s">
        <v>42</v>
      </c>
      <c r="C376" s="88"/>
      <c r="D376" s="88"/>
      <c r="E376" s="88"/>
      <c r="F376" s="88"/>
      <c r="G376" s="88"/>
      <c r="H376" s="88"/>
      <c r="I376" s="88"/>
      <c r="J376" s="88"/>
      <c r="K376" s="88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3">D382</f>
        <v>201388765.07999998</v>
      </c>
      <c r="E377" s="18">
        <f t="shared" si="143"/>
        <v>10610243.41</v>
      </c>
      <c r="F377" s="18">
        <f t="shared" si="143"/>
        <v>556854.91</v>
      </c>
      <c r="G377" s="18">
        <f t="shared" si="143"/>
        <v>0</v>
      </c>
      <c r="H377" s="18">
        <f t="shared" si="143"/>
        <v>0</v>
      </c>
      <c r="I377" s="18">
        <f t="shared" si="143"/>
        <v>0</v>
      </c>
      <c r="J377" s="18">
        <f t="shared" si="143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4">D383</f>
        <v>0</v>
      </c>
      <c r="E378" s="18">
        <f t="shared" si="144"/>
        <v>0</v>
      </c>
      <c r="F378" s="18">
        <f t="shared" si="144"/>
        <v>0</v>
      </c>
      <c r="G378" s="18">
        <f t="shared" si="144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5">D384</f>
        <v>128353279.55</v>
      </c>
      <c r="E379" s="18">
        <f t="shared" si="145"/>
        <v>0</v>
      </c>
      <c r="F379" s="18">
        <f t="shared" si="145"/>
        <v>0</v>
      </c>
      <c r="G379" s="18">
        <f t="shared" si="145"/>
        <v>0</v>
      </c>
      <c r="H379" s="18">
        <f t="shared" ref="H379:I379" si="146">H384</f>
        <v>0</v>
      </c>
      <c r="I379" s="18">
        <f t="shared" si="146"/>
        <v>0</v>
      </c>
      <c r="J379" s="18">
        <f t="shared" ref="J379:J380" si="147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8">D385</f>
        <v>73035485.530000001</v>
      </c>
      <c r="E380" s="18">
        <f t="shared" si="148"/>
        <v>10610243.41</v>
      </c>
      <c r="F380" s="18">
        <f t="shared" si="148"/>
        <v>556854.91</v>
      </c>
      <c r="G380" s="18">
        <f t="shared" si="148"/>
        <v>0</v>
      </c>
      <c r="H380" s="18">
        <f t="shared" si="148"/>
        <v>0</v>
      </c>
      <c r="I380" s="18">
        <f t="shared" si="148"/>
        <v>0</v>
      </c>
      <c r="J380" s="18">
        <f t="shared" si="147"/>
        <v>0</v>
      </c>
      <c r="K380" s="14" t="s">
        <v>22</v>
      </c>
    </row>
    <row r="381" spans="1:11">
      <c r="A381" s="1">
        <v>371</v>
      </c>
      <c r="B381" s="74" t="s">
        <v>44</v>
      </c>
      <c r="C381" s="88"/>
      <c r="D381" s="88"/>
      <c r="E381" s="88"/>
      <c r="F381" s="88"/>
      <c r="G381" s="88"/>
      <c r="H381" s="88"/>
      <c r="I381" s="88"/>
      <c r="J381" s="88"/>
      <c r="K381" s="88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9">D383+D384+D385</f>
        <v>201388765.07999998</v>
      </c>
      <c r="E382" s="18">
        <f t="shared" si="149"/>
        <v>10610243.41</v>
      </c>
      <c r="F382" s="18">
        <f t="shared" si="149"/>
        <v>556854.91</v>
      </c>
      <c r="G382" s="18">
        <f t="shared" si="149"/>
        <v>0</v>
      </c>
      <c r="H382" s="18">
        <f t="shared" si="149"/>
        <v>0</v>
      </c>
      <c r="I382" s="18">
        <f t="shared" si="149"/>
        <v>0</v>
      </c>
      <c r="J382" s="18">
        <f t="shared" si="149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50">D415+D420</f>
        <v>0</v>
      </c>
      <c r="E383" s="18">
        <f t="shared" si="150"/>
        <v>0</v>
      </c>
      <c r="F383" s="18">
        <f t="shared" si="150"/>
        <v>0</v>
      </c>
      <c r="G383" s="18">
        <f t="shared" ref="G383:J383" si="151">G403</f>
        <v>0</v>
      </c>
      <c r="H383" s="18">
        <f t="shared" si="151"/>
        <v>0</v>
      </c>
      <c r="I383" s="18">
        <f t="shared" si="151"/>
        <v>0</v>
      </c>
      <c r="J383" s="18">
        <f t="shared" si="151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2">D390+D395+D395+D400+D405+D409+D412+D417+D422+D427</f>
        <v>73035485.530000001</v>
      </c>
      <c r="E385" s="18">
        <f t="shared" si="152"/>
        <v>10610243.41</v>
      </c>
      <c r="F385" s="18">
        <f t="shared" si="152"/>
        <v>556854.91</v>
      </c>
      <c r="G385" s="18">
        <f t="shared" si="152"/>
        <v>0</v>
      </c>
      <c r="H385" s="18">
        <f t="shared" si="152"/>
        <v>0</v>
      </c>
      <c r="I385" s="18">
        <f t="shared" si="152"/>
        <v>0</v>
      </c>
      <c r="J385" s="18">
        <f t="shared" si="152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3">D390</f>
        <v>20308397.050000001</v>
      </c>
      <c r="E387" s="18">
        <f t="shared" si="153"/>
        <v>0</v>
      </c>
      <c r="F387" s="18">
        <f t="shared" si="153"/>
        <v>0</v>
      </c>
      <c r="G387" s="18">
        <f t="shared" si="153"/>
        <v>0</v>
      </c>
      <c r="H387" s="18">
        <f t="shared" si="153"/>
        <v>0</v>
      </c>
      <c r="I387" s="18">
        <f t="shared" si="153"/>
        <v>0</v>
      </c>
      <c r="J387" s="18">
        <f t="shared" si="153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4">E394</f>
        <v>0</v>
      </c>
      <c r="F392" s="18">
        <f t="shared" si="154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5">E399</f>
        <v>0</v>
      </c>
      <c r="F397" s="18">
        <f t="shared" si="155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6">D403+D404+D405</f>
        <v>40747100.719999999</v>
      </c>
      <c r="E402" s="18">
        <f t="shared" si="156"/>
        <v>10122949.550000001</v>
      </c>
      <c r="F402" s="18">
        <f t="shared" si="156"/>
        <v>502027.39</v>
      </c>
      <c r="G402" s="18">
        <f t="shared" si="156"/>
        <v>0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7">C409+C408</f>
        <v>40128281.200000003</v>
      </c>
      <c r="D407" s="18">
        <f t="shared" si="157"/>
        <v>40128281.200000003</v>
      </c>
      <c r="E407" s="18">
        <f t="shared" si="157"/>
        <v>0</v>
      </c>
      <c r="F407" s="18">
        <f t="shared" si="157"/>
        <v>0</v>
      </c>
      <c r="G407" s="18">
        <f t="shared" si="157"/>
        <v>0</v>
      </c>
      <c r="H407" s="18">
        <f t="shared" si="157"/>
        <v>0</v>
      </c>
      <c r="I407" s="18">
        <f t="shared" si="157"/>
        <v>0</v>
      </c>
      <c r="J407" s="18">
        <f t="shared" si="157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8">D412</f>
        <v>1003059</v>
      </c>
      <c r="E411" s="18">
        <f t="shared" si="158"/>
        <v>343493.86</v>
      </c>
      <c r="F411" s="18">
        <f t="shared" si="158"/>
        <v>54827.519999999997</v>
      </c>
      <c r="G411" s="18">
        <f t="shared" si="158"/>
        <v>0</v>
      </c>
      <c r="H411" s="18">
        <f t="shared" si="158"/>
        <v>0</v>
      </c>
      <c r="I411" s="18">
        <f t="shared" si="158"/>
        <v>0</v>
      </c>
      <c r="J411" s="18">
        <f t="shared" si="158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59">D425+D426+D427</f>
        <v>0</v>
      </c>
      <c r="E424" s="18">
        <f t="shared" si="159"/>
        <v>143800</v>
      </c>
      <c r="F424" s="18">
        <f t="shared" si="159"/>
        <v>0</v>
      </c>
      <c r="G424" s="18">
        <f t="shared" si="159"/>
        <v>0</v>
      </c>
      <c r="H424" s="18">
        <f t="shared" si="159"/>
        <v>0</v>
      </c>
      <c r="I424" s="18">
        <f t="shared" si="159"/>
        <v>0</v>
      </c>
      <c r="J424" s="18">
        <f t="shared" si="159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4" t="s">
        <v>184</v>
      </c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1" ht="33" customHeight="1">
      <c r="A429" s="1">
        <v>419</v>
      </c>
      <c r="B429" s="24" t="s">
        <v>186</v>
      </c>
      <c r="C429" s="18">
        <f t="shared" ref="C429:J429" si="160">C433+C464</f>
        <v>46685200.959999993</v>
      </c>
      <c r="D429" s="18">
        <f t="shared" si="160"/>
        <v>33092359.079999998</v>
      </c>
      <c r="E429" s="18">
        <f t="shared" si="160"/>
        <v>884641</v>
      </c>
      <c r="F429" s="18">
        <f t="shared" si="160"/>
        <v>3537500</v>
      </c>
      <c r="G429" s="18">
        <f t="shared" si="160"/>
        <v>2019700.88</v>
      </c>
      <c r="H429" s="18">
        <f t="shared" si="160"/>
        <v>3575500</v>
      </c>
      <c r="I429" s="18">
        <f t="shared" si="160"/>
        <v>3575500</v>
      </c>
      <c r="J429" s="18">
        <f t="shared" si="160"/>
        <v>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1">D434+D466</f>
        <v>29065341.399999999</v>
      </c>
      <c r="E430" s="18">
        <f t="shared" si="161"/>
        <v>0</v>
      </c>
      <c r="F430" s="18">
        <f t="shared" si="161"/>
        <v>0</v>
      </c>
      <c r="G430" s="18">
        <f t="shared" si="161"/>
        <v>0</v>
      </c>
      <c r="H430" s="18">
        <f t="shared" si="161"/>
        <v>0</v>
      </c>
      <c r="I430" s="18">
        <f t="shared" si="161"/>
        <v>0</v>
      </c>
      <c r="J430" s="18">
        <f t="shared" si="161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17619859.559999999</v>
      </c>
      <c r="D431" s="18">
        <f t="shared" ref="D431:J431" si="162">D435+D467</f>
        <v>4027017.6799999997</v>
      </c>
      <c r="E431" s="18">
        <f t="shared" si="162"/>
        <v>884641</v>
      </c>
      <c r="F431" s="18">
        <f t="shared" si="162"/>
        <v>3537500</v>
      </c>
      <c r="G431" s="18">
        <f t="shared" si="162"/>
        <v>2019700.88</v>
      </c>
      <c r="H431" s="18">
        <f t="shared" si="162"/>
        <v>3575500</v>
      </c>
      <c r="I431" s="18">
        <f t="shared" si="162"/>
        <v>3575500</v>
      </c>
      <c r="J431" s="18">
        <f t="shared" si="162"/>
        <v>0</v>
      </c>
      <c r="K431" s="14" t="s">
        <v>47</v>
      </c>
    </row>
    <row r="432" spans="1:11" ht="15" customHeight="1">
      <c r="A432" s="1">
        <v>422</v>
      </c>
      <c r="B432" s="91" t="s">
        <v>50</v>
      </c>
      <c r="C432" s="81"/>
      <c r="D432" s="81"/>
      <c r="E432" s="81"/>
      <c r="F432" s="81"/>
      <c r="G432" s="81"/>
      <c r="H432" s="81"/>
      <c r="I432" s="81"/>
      <c r="J432" s="81"/>
      <c r="K432" s="82"/>
    </row>
    <row r="433" spans="1:11" ht="30" customHeight="1">
      <c r="A433" s="1">
        <v>423</v>
      </c>
      <c r="B433" s="8" t="s">
        <v>187</v>
      </c>
      <c r="C433" s="18">
        <f>C437</f>
        <v>46685200.959999993</v>
      </c>
      <c r="D433" s="18">
        <f t="shared" ref="D433:J433" si="163">D437</f>
        <v>33092359.079999998</v>
      </c>
      <c r="E433" s="18">
        <f t="shared" si="163"/>
        <v>884641</v>
      </c>
      <c r="F433" s="18">
        <f t="shared" si="163"/>
        <v>3537500</v>
      </c>
      <c r="G433" s="18">
        <f t="shared" si="163"/>
        <v>2019700.88</v>
      </c>
      <c r="H433" s="18">
        <f t="shared" si="163"/>
        <v>3575500</v>
      </c>
      <c r="I433" s="18">
        <f t="shared" si="163"/>
        <v>3575500</v>
      </c>
      <c r="J433" s="18">
        <f t="shared" si="163"/>
        <v>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4">D438</f>
        <v>29065341.399999999</v>
      </c>
      <c r="E434" s="18">
        <f t="shared" si="164"/>
        <v>0</v>
      </c>
      <c r="F434" s="18">
        <f t="shared" si="164"/>
        <v>0</v>
      </c>
      <c r="G434" s="18">
        <f t="shared" si="164"/>
        <v>0</v>
      </c>
      <c r="H434" s="18">
        <f t="shared" si="164"/>
        <v>0</v>
      </c>
      <c r="I434" s="18">
        <f t="shared" si="164"/>
        <v>0</v>
      </c>
      <c r="J434" s="18">
        <f t="shared" si="164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17619859.559999999</v>
      </c>
      <c r="D435" s="18">
        <f t="shared" ref="D435:J435" si="165">D439</f>
        <v>4027017.6799999997</v>
      </c>
      <c r="E435" s="18">
        <f t="shared" si="165"/>
        <v>884641</v>
      </c>
      <c r="F435" s="18">
        <v>3537500</v>
      </c>
      <c r="G435" s="18">
        <f t="shared" si="165"/>
        <v>2019700.88</v>
      </c>
      <c r="H435" s="18">
        <f t="shared" si="165"/>
        <v>3575500</v>
      </c>
      <c r="I435" s="18">
        <f t="shared" si="165"/>
        <v>3575500</v>
      </c>
      <c r="J435" s="18">
        <f t="shared" si="165"/>
        <v>0</v>
      </c>
      <c r="K435" s="14" t="s">
        <v>47</v>
      </c>
    </row>
    <row r="436" spans="1:11">
      <c r="A436" s="1">
        <v>426</v>
      </c>
      <c r="B436" s="74" t="s">
        <v>44</v>
      </c>
      <c r="C436" s="88"/>
      <c r="D436" s="88"/>
      <c r="E436" s="88"/>
      <c r="F436" s="88"/>
      <c r="G436" s="88"/>
      <c r="H436" s="88"/>
      <c r="I436" s="88"/>
      <c r="J436" s="88"/>
      <c r="K436" s="88"/>
    </row>
    <row r="437" spans="1:11" ht="44.25" customHeight="1">
      <c r="A437" s="1">
        <v>427</v>
      </c>
      <c r="B437" s="40" t="s">
        <v>236</v>
      </c>
      <c r="C437" s="18">
        <f>C438+C439</f>
        <v>46685200.959999993</v>
      </c>
      <c r="D437" s="18">
        <f t="shared" ref="D437:H437" si="166">D438+D439</f>
        <v>33092359.079999998</v>
      </c>
      <c r="E437" s="18">
        <f t="shared" si="166"/>
        <v>884641</v>
      </c>
      <c r="F437" s="18">
        <f t="shared" si="166"/>
        <v>3537500</v>
      </c>
      <c r="G437" s="18">
        <f t="shared" si="166"/>
        <v>2019700.88</v>
      </c>
      <c r="H437" s="18">
        <f t="shared" si="166"/>
        <v>3575500</v>
      </c>
      <c r="I437" s="18">
        <f t="shared" ref="I437:J437" si="167">I438+I439</f>
        <v>3575500</v>
      </c>
      <c r="J437" s="18">
        <f t="shared" si="167"/>
        <v>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8">D442+D446+D450+D454+D458+D469</f>
        <v>29065341.399999999</v>
      </c>
      <c r="E438" s="18">
        <f t="shared" si="168"/>
        <v>0</v>
      </c>
      <c r="F438" s="18">
        <f t="shared" si="168"/>
        <v>0</v>
      </c>
      <c r="G438" s="18">
        <f t="shared" si="168"/>
        <v>0</v>
      </c>
      <c r="H438" s="18">
        <f t="shared" si="168"/>
        <v>0</v>
      </c>
      <c r="I438" s="18">
        <f t="shared" si="168"/>
        <v>0</v>
      </c>
      <c r="J438" s="18">
        <f t="shared" si="168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17619859.559999999</v>
      </c>
      <c r="D439" s="18">
        <f t="shared" ref="D439:I439" si="169">D443+D447+D451+D455+D459+D462</f>
        <v>4027017.6799999997</v>
      </c>
      <c r="E439" s="18">
        <f t="shared" si="169"/>
        <v>884641</v>
      </c>
      <c r="F439" s="18">
        <v>3537500</v>
      </c>
      <c r="G439" s="18">
        <f t="shared" si="169"/>
        <v>2019700.88</v>
      </c>
      <c r="H439" s="18">
        <f t="shared" si="169"/>
        <v>3575500</v>
      </c>
      <c r="I439" s="18">
        <f t="shared" si="169"/>
        <v>3575500</v>
      </c>
      <c r="J439" s="18">
        <f t="shared" ref="J439" si="170">J443+J447+J451+J455+J459+J462</f>
        <v>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1">E443</f>
        <v>0</v>
      </c>
      <c r="F441" s="45">
        <f t="shared" si="171"/>
        <v>0</v>
      </c>
      <c r="G441" s="45">
        <f t="shared" si="171"/>
        <v>0</v>
      </c>
      <c r="H441" s="45">
        <f t="shared" si="171"/>
        <v>0</v>
      </c>
      <c r="I441" s="45">
        <f t="shared" si="171"/>
        <v>0</v>
      </c>
      <c r="J441" s="45">
        <f t="shared" si="171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2">E447</f>
        <v>0</v>
      </c>
      <c r="F445" s="45">
        <f t="shared" si="172"/>
        <v>0</v>
      </c>
      <c r="G445" s="45">
        <f t="shared" si="172"/>
        <v>0</v>
      </c>
      <c r="H445" s="45">
        <f t="shared" si="172"/>
        <v>0</v>
      </c>
      <c r="I445" s="45">
        <f t="shared" si="172"/>
        <v>0</v>
      </c>
      <c r="J445" s="45">
        <f t="shared" si="172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3">E451</f>
        <v>0</v>
      </c>
      <c r="F449" s="45">
        <f t="shared" si="173"/>
        <v>0</v>
      </c>
      <c r="G449" s="45">
        <f t="shared" si="173"/>
        <v>0</v>
      </c>
      <c r="H449" s="45">
        <f t="shared" si="173"/>
        <v>0</v>
      </c>
      <c r="I449" s="45">
        <f t="shared" si="173"/>
        <v>0</v>
      </c>
      <c r="J449" s="45">
        <f t="shared" si="173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13358614.199999999</v>
      </c>
      <c r="D453" s="45">
        <f t="shared" ref="D453:I453" si="174">D455</f>
        <v>550414.31999999995</v>
      </c>
      <c r="E453" s="45">
        <f t="shared" si="174"/>
        <v>99999</v>
      </c>
      <c r="F453" s="45">
        <f t="shared" si="174"/>
        <v>3537500</v>
      </c>
      <c r="G453" s="45">
        <f t="shared" si="174"/>
        <v>2019700.88</v>
      </c>
      <c r="H453" s="45">
        <f t="shared" si="174"/>
        <v>3575500</v>
      </c>
      <c r="I453" s="45">
        <f t="shared" si="174"/>
        <v>3575500</v>
      </c>
      <c r="J453" s="45">
        <f t="shared" ref="J453" si="175">J455</f>
        <v>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D455+E455+F455+G455+H455+I455+J455</f>
        <v>13358614.199999999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6">D459</f>
        <v>410000</v>
      </c>
      <c r="E457" s="45">
        <f t="shared" si="176"/>
        <v>0</v>
      </c>
      <c r="F457" s="45">
        <f t="shared" si="176"/>
        <v>0</v>
      </c>
      <c r="G457" s="45">
        <f t="shared" si="176"/>
        <v>0</v>
      </c>
      <c r="H457" s="45">
        <f t="shared" si="176"/>
        <v>0</v>
      </c>
      <c r="I457" s="45">
        <f t="shared" si="176"/>
        <v>0</v>
      </c>
      <c r="J457" s="45">
        <f t="shared" ref="J457" si="177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8">D462</f>
        <v>0</v>
      </c>
      <c r="E461" s="46">
        <f t="shared" si="178"/>
        <v>784642</v>
      </c>
      <c r="F461" s="46">
        <f t="shared" si="178"/>
        <v>0</v>
      </c>
      <c r="G461" s="46">
        <f t="shared" si="178"/>
        <v>0</v>
      </c>
      <c r="H461" s="46">
        <f t="shared" si="178"/>
        <v>0</v>
      </c>
      <c r="I461" s="46">
        <f t="shared" si="178"/>
        <v>0</v>
      </c>
      <c r="J461" s="46">
        <f t="shared" si="178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91" t="s">
        <v>12</v>
      </c>
      <c r="C463" s="92"/>
      <c r="D463" s="92"/>
      <c r="E463" s="92"/>
      <c r="F463" s="92"/>
      <c r="G463" s="92"/>
      <c r="H463" s="92"/>
      <c r="I463" s="92"/>
      <c r="J463" s="92"/>
      <c r="K463" s="93"/>
    </row>
    <row r="464" spans="1:11" ht="33.75" customHeight="1">
      <c r="A464" s="1">
        <v>454</v>
      </c>
      <c r="B464" s="7" t="s">
        <v>45</v>
      </c>
      <c r="C464" s="18">
        <f>C468</f>
        <v>0</v>
      </c>
      <c r="D464" s="18">
        <f t="shared" ref="D464:J464" si="179">D468</f>
        <v>0</v>
      </c>
      <c r="E464" s="18">
        <f t="shared" si="179"/>
        <v>0</v>
      </c>
      <c r="F464" s="18">
        <f t="shared" si="179"/>
        <v>0</v>
      </c>
      <c r="G464" s="18">
        <f t="shared" si="179"/>
        <v>0</v>
      </c>
      <c r="H464" s="18">
        <f t="shared" si="179"/>
        <v>0</v>
      </c>
      <c r="I464" s="18">
        <f t="shared" si="179"/>
        <v>0</v>
      </c>
      <c r="J464" s="18">
        <f t="shared" si="179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0</v>
      </c>
      <c r="D467" s="18">
        <f t="shared" ref="D467:J467" si="180">D470</f>
        <v>0</v>
      </c>
      <c r="E467" s="18">
        <f t="shared" si="180"/>
        <v>0</v>
      </c>
      <c r="F467" s="18">
        <f t="shared" si="180"/>
        <v>0</v>
      </c>
      <c r="G467" s="18">
        <f t="shared" si="180"/>
        <v>0</v>
      </c>
      <c r="H467" s="18">
        <f t="shared" si="180"/>
        <v>0</v>
      </c>
      <c r="I467" s="18">
        <f t="shared" si="180"/>
        <v>0</v>
      </c>
      <c r="J467" s="18">
        <f t="shared" si="180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0</v>
      </c>
      <c r="D468" s="18">
        <f t="shared" ref="D468:J468" si="181">D470</f>
        <v>0</v>
      </c>
      <c r="E468" s="18">
        <f t="shared" si="181"/>
        <v>0</v>
      </c>
      <c r="F468" s="18">
        <f t="shared" si="181"/>
        <v>0</v>
      </c>
      <c r="G468" s="18">
        <f t="shared" si="181"/>
        <v>0</v>
      </c>
      <c r="H468" s="18">
        <f t="shared" si="181"/>
        <v>0</v>
      </c>
      <c r="I468" s="18">
        <f t="shared" si="181"/>
        <v>0</v>
      </c>
      <c r="J468" s="18">
        <f t="shared" si="181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79" t="s">
        <v>214</v>
      </c>
      <c r="C471" s="75"/>
      <c r="D471" s="75"/>
      <c r="E471" s="75"/>
      <c r="F471" s="75"/>
      <c r="G471" s="75"/>
      <c r="H471" s="75"/>
      <c r="I471" s="75"/>
      <c r="J471" s="75"/>
      <c r="K471" s="75"/>
    </row>
    <row r="472" spans="1:12" ht="21" customHeight="1">
      <c r="A472" s="1">
        <v>462</v>
      </c>
      <c r="B472" s="79" t="s">
        <v>51</v>
      </c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2" ht="29.25" customHeight="1">
      <c r="A473" s="1">
        <v>463</v>
      </c>
      <c r="B473" s="28" t="s">
        <v>169</v>
      </c>
      <c r="C473" s="25">
        <f>C479</f>
        <v>80493381.060000002</v>
      </c>
      <c r="D473" s="25">
        <f t="shared" ref="D473:J473" si="182">D479</f>
        <v>16152982</v>
      </c>
      <c r="E473" s="25">
        <f t="shared" si="182"/>
        <v>10399040.6</v>
      </c>
      <c r="F473" s="25">
        <f t="shared" si="182"/>
        <v>8072109.959999999</v>
      </c>
      <c r="G473" s="25">
        <f t="shared" si="182"/>
        <v>11724854.5</v>
      </c>
      <c r="H473" s="25">
        <f t="shared" si="182"/>
        <v>12051200</v>
      </c>
      <c r="I473" s="25">
        <f t="shared" si="182"/>
        <v>12266594</v>
      </c>
      <c r="J473" s="25">
        <f t="shared" si="182"/>
        <v>9826600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14800</v>
      </c>
      <c r="D474" s="25">
        <f t="shared" ref="D474:J474" si="183">D480</f>
        <v>0</v>
      </c>
      <c r="E474" s="25">
        <f t="shared" si="183"/>
        <v>0</v>
      </c>
      <c r="F474" s="25">
        <f t="shared" si="183"/>
        <v>14800</v>
      </c>
      <c r="G474" s="25">
        <f t="shared" si="183"/>
        <v>0</v>
      </c>
      <c r="H474" s="25">
        <f t="shared" si="183"/>
        <v>0</v>
      </c>
      <c r="I474" s="25">
        <f t="shared" si="183"/>
        <v>0</v>
      </c>
      <c r="J474" s="25">
        <f t="shared" si="183"/>
        <v>0</v>
      </c>
      <c r="K474" s="26"/>
    </row>
    <row r="475" spans="1:12">
      <c r="A475" s="1">
        <v>465</v>
      </c>
      <c r="B475" s="7" t="s">
        <v>2</v>
      </c>
      <c r="C475" s="25">
        <f>C481</f>
        <v>702800</v>
      </c>
      <c r="D475" s="25">
        <f t="shared" ref="D475:J475" si="184">D481</f>
        <v>87600</v>
      </c>
      <c r="E475" s="25">
        <f t="shared" si="184"/>
        <v>92000</v>
      </c>
      <c r="F475" s="25">
        <f t="shared" si="184"/>
        <v>98400</v>
      </c>
      <c r="G475" s="25">
        <f t="shared" si="184"/>
        <v>102400</v>
      </c>
      <c r="H475" s="25">
        <f t="shared" si="184"/>
        <v>102400</v>
      </c>
      <c r="I475" s="25">
        <f t="shared" si="184"/>
        <v>102400</v>
      </c>
      <c r="J475" s="25">
        <f t="shared" si="184"/>
        <v>117600</v>
      </c>
      <c r="K475" s="26"/>
    </row>
    <row r="476" spans="1:12">
      <c r="A476" s="1">
        <v>466</v>
      </c>
      <c r="B476" s="7" t="s">
        <v>3</v>
      </c>
      <c r="C476" s="25">
        <f>C482</f>
        <v>73075781.060000002</v>
      </c>
      <c r="D476" s="25">
        <f t="shared" ref="D476:J476" si="185">D482</f>
        <v>9365382</v>
      </c>
      <c r="E476" s="25">
        <f t="shared" si="185"/>
        <v>10307040.6</v>
      </c>
      <c r="F476" s="25">
        <f t="shared" si="185"/>
        <v>7958909.959999999</v>
      </c>
      <c r="G476" s="25">
        <f t="shared" si="185"/>
        <v>11622454.5</v>
      </c>
      <c r="H476" s="25">
        <f t="shared" si="185"/>
        <v>11948800</v>
      </c>
      <c r="I476" s="25">
        <f t="shared" si="185"/>
        <v>12164194</v>
      </c>
      <c r="J476" s="25">
        <f t="shared" si="185"/>
        <v>9709000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6">D483</f>
        <v>6700000</v>
      </c>
      <c r="E477" s="25">
        <f t="shared" si="186"/>
        <v>0</v>
      </c>
      <c r="F477" s="25">
        <f t="shared" si="186"/>
        <v>0</v>
      </c>
      <c r="G477" s="25">
        <f t="shared" si="186"/>
        <v>0</v>
      </c>
      <c r="H477" s="25">
        <f t="shared" si="186"/>
        <v>0</v>
      </c>
      <c r="I477" s="25">
        <f t="shared" si="186"/>
        <v>0</v>
      </c>
      <c r="J477" s="25">
        <f t="shared" si="186"/>
        <v>0</v>
      </c>
      <c r="K477" s="26" t="s">
        <v>53</v>
      </c>
      <c r="L477" s="27"/>
    </row>
    <row r="478" spans="1:12">
      <c r="A478" s="1">
        <v>468</v>
      </c>
      <c r="B478" s="87" t="s">
        <v>24</v>
      </c>
      <c r="C478" s="81"/>
      <c r="D478" s="81"/>
      <c r="E478" s="81"/>
      <c r="F478" s="81"/>
      <c r="G478" s="81"/>
      <c r="H478" s="81"/>
      <c r="I478" s="81"/>
      <c r="J478" s="81"/>
      <c r="K478" s="82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80493381.060000002</v>
      </c>
      <c r="D479" s="25">
        <f t="shared" ref="D479:J479" si="187">D480+D481+D482+D483</f>
        <v>16152982</v>
      </c>
      <c r="E479" s="25">
        <f t="shared" si="187"/>
        <v>10399040.6</v>
      </c>
      <c r="F479" s="25">
        <f t="shared" si="187"/>
        <v>8072109.959999999</v>
      </c>
      <c r="G479" s="25">
        <f t="shared" si="187"/>
        <v>11724854.5</v>
      </c>
      <c r="H479" s="25">
        <f t="shared" si="187"/>
        <v>12051200</v>
      </c>
      <c r="I479" s="25">
        <f t="shared" si="187"/>
        <v>12266594</v>
      </c>
      <c r="J479" s="25">
        <f t="shared" si="187"/>
        <v>9826600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14800</v>
      </c>
      <c r="D480" s="25">
        <f t="shared" ref="D480:J480" si="188">D556</f>
        <v>0</v>
      </c>
      <c r="E480" s="25">
        <f t="shared" si="188"/>
        <v>0</v>
      </c>
      <c r="F480" s="25">
        <f t="shared" si="188"/>
        <v>14800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/>
    </row>
    <row r="481" spans="1:11">
      <c r="A481" s="1">
        <v>471</v>
      </c>
      <c r="B481" s="7" t="s">
        <v>2</v>
      </c>
      <c r="C481" s="25">
        <f>C546+C551</f>
        <v>702800</v>
      </c>
      <c r="D481" s="25">
        <f t="shared" ref="D481:J481" si="189">D546+D551</f>
        <v>87600</v>
      </c>
      <c r="E481" s="25">
        <f t="shared" si="189"/>
        <v>92000</v>
      </c>
      <c r="F481" s="25">
        <f t="shared" si="189"/>
        <v>98400</v>
      </c>
      <c r="G481" s="25">
        <f t="shared" si="189"/>
        <v>102400</v>
      </c>
      <c r="H481" s="25">
        <f t="shared" si="189"/>
        <v>102400</v>
      </c>
      <c r="I481" s="25">
        <f t="shared" si="189"/>
        <v>102400</v>
      </c>
      <c r="J481" s="25">
        <f t="shared" si="189"/>
        <v>117600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73075781.060000002</v>
      </c>
      <c r="D482" s="25">
        <f t="shared" ref="D482:J482" si="190">D488+D494+D500+D506+D512+D517+D522+D527+D537+D542+D547+D552+D558+D564+D569+D574+D577+D580</f>
        <v>9365382</v>
      </c>
      <c r="E482" s="25">
        <f t="shared" si="190"/>
        <v>10307040.6</v>
      </c>
      <c r="F482" s="25">
        <f t="shared" si="190"/>
        <v>7958909.959999999</v>
      </c>
      <c r="G482" s="25">
        <f t="shared" si="190"/>
        <v>11622454.5</v>
      </c>
      <c r="H482" s="25">
        <f t="shared" si="190"/>
        <v>11948800</v>
      </c>
      <c r="I482" s="25">
        <f t="shared" si="190"/>
        <v>12164194</v>
      </c>
      <c r="J482" s="25">
        <f t="shared" si="190"/>
        <v>9709000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1">D489+D495+D501+D507+D513+D518+D523+D528+D533+D538+D543+D548+D553</f>
        <v>6700000</v>
      </c>
      <c r="E483" s="25">
        <f t="shared" si="191"/>
        <v>0</v>
      </c>
      <c r="F483" s="25">
        <f t="shared" si="191"/>
        <v>0</v>
      </c>
      <c r="G483" s="25">
        <f t="shared" si="191"/>
        <v>0</v>
      </c>
      <c r="H483" s="25">
        <f t="shared" si="191"/>
        <v>0</v>
      </c>
      <c r="I483" s="25">
        <f t="shared" si="191"/>
        <v>0</v>
      </c>
      <c r="J483" s="25">
        <f t="shared" si="191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2">D488+D489</f>
        <v>6119534</v>
      </c>
      <c r="E485" s="25">
        <f t="shared" si="192"/>
        <v>2045549.6</v>
      </c>
      <c r="F485" s="25">
        <f t="shared" si="192"/>
        <v>0</v>
      </c>
      <c r="G485" s="25">
        <f t="shared" si="192"/>
        <v>0</v>
      </c>
      <c r="H485" s="25">
        <f t="shared" si="192"/>
        <v>0</v>
      </c>
      <c r="I485" s="25">
        <f t="shared" si="192"/>
        <v>0</v>
      </c>
      <c r="J485" s="25">
        <f t="shared" si="192"/>
        <v>1700000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6661950.9199999999</v>
      </c>
      <c r="D491" s="25">
        <f t="shared" ref="D491:J491" si="193">D494</f>
        <v>1200000</v>
      </c>
      <c r="E491" s="25">
        <v>1300000</v>
      </c>
      <c r="F491" s="25">
        <v>2154950.92</v>
      </c>
      <c r="G491" s="25">
        <v>0</v>
      </c>
      <c r="H491" s="25">
        <f t="shared" si="193"/>
        <v>0</v>
      </c>
      <c r="I491" s="25">
        <f t="shared" si="193"/>
        <v>0</v>
      </c>
      <c r="J491" s="25">
        <f t="shared" si="193"/>
        <v>2007000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7165778.5199999996</v>
      </c>
      <c r="D497" s="25">
        <f t="shared" ref="D497:J497" si="194">D500</f>
        <v>827000</v>
      </c>
      <c r="E497" s="25">
        <v>1777491</v>
      </c>
      <c r="F497" s="25">
        <v>2918287.52</v>
      </c>
      <c r="G497" s="25">
        <v>0</v>
      </c>
      <c r="H497" s="25">
        <f t="shared" si="194"/>
        <v>0</v>
      </c>
      <c r="I497" s="25">
        <f t="shared" si="194"/>
        <v>0</v>
      </c>
      <c r="J497" s="25">
        <f t="shared" si="194"/>
        <v>1643000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1581745.22</v>
      </c>
      <c r="D503" s="25">
        <f t="shared" ref="D503:J503" si="195">D506</f>
        <v>1239745.22</v>
      </c>
      <c r="E503" s="25">
        <v>0</v>
      </c>
      <c r="F503" s="25">
        <v>0</v>
      </c>
      <c r="G503" s="25">
        <v>0</v>
      </c>
      <c r="H503" s="25">
        <f t="shared" si="195"/>
        <v>0</v>
      </c>
      <c r="I503" s="25">
        <f t="shared" si="195"/>
        <v>0</v>
      </c>
      <c r="J503" s="25">
        <f t="shared" si="195"/>
        <v>342000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949720.78</v>
      </c>
      <c r="D509" s="25">
        <f t="shared" ref="D509:J509" si="196">D512+D513</f>
        <v>241720.78</v>
      </c>
      <c r="E509" s="25">
        <f t="shared" si="196"/>
        <v>0</v>
      </c>
      <c r="F509" s="25">
        <f t="shared" si="196"/>
        <v>0</v>
      </c>
      <c r="G509" s="25">
        <f t="shared" si="196"/>
        <v>0</v>
      </c>
      <c r="H509" s="25">
        <f t="shared" si="196"/>
        <v>0</v>
      </c>
      <c r="I509" s="25">
        <f t="shared" si="196"/>
        <v>0</v>
      </c>
      <c r="J509" s="25">
        <f t="shared" si="196"/>
        <v>708000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7">D517+D518</f>
        <v>2950000</v>
      </c>
      <c r="E515" s="25">
        <f t="shared" si="197"/>
        <v>2430000</v>
      </c>
      <c r="F515" s="25">
        <f t="shared" si="197"/>
        <v>2278757.2799999998</v>
      </c>
      <c r="G515" s="25">
        <f t="shared" si="197"/>
        <v>0</v>
      </c>
      <c r="H515" s="25">
        <f t="shared" si="197"/>
        <v>0</v>
      </c>
      <c r="I515" s="25">
        <f t="shared" si="197"/>
        <v>0</v>
      </c>
      <c r="J515" s="25">
        <f t="shared" si="197"/>
        <v>2678000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1103000</v>
      </c>
      <c r="D520" s="25">
        <f t="shared" ref="D520:J520" si="198">D522</f>
        <v>472000</v>
      </c>
      <c r="E520" s="25">
        <f t="shared" si="198"/>
        <v>0</v>
      </c>
      <c r="F520" s="25">
        <f t="shared" si="198"/>
        <v>0</v>
      </c>
      <c r="G520" s="25">
        <f t="shared" si="198"/>
        <v>0</v>
      </c>
      <c r="H520" s="25">
        <f t="shared" si="198"/>
        <v>0</v>
      </c>
      <c r="I520" s="25">
        <f t="shared" si="198"/>
        <v>0</v>
      </c>
      <c r="J520" s="25">
        <f t="shared" si="198"/>
        <v>631000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199">D528</f>
        <v>1000000</v>
      </c>
      <c r="E525" s="25">
        <f t="shared" si="199"/>
        <v>0</v>
      </c>
      <c r="F525" s="25">
        <f t="shared" si="199"/>
        <v>0</v>
      </c>
      <c r="G525" s="25">
        <f t="shared" si="199"/>
        <v>0</v>
      </c>
      <c r="H525" s="25">
        <f t="shared" si="199"/>
        <v>0</v>
      </c>
      <c r="I525" s="25">
        <f t="shared" si="199"/>
        <v>0</v>
      </c>
      <c r="J525" s="25">
        <f t="shared" si="199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200">D533</f>
        <v>600000</v>
      </c>
      <c r="E530" s="25">
        <f t="shared" si="200"/>
        <v>0</v>
      </c>
      <c r="F530" s="25">
        <f t="shared" si="200"/>
        <v>0</v>
      </c>
      <c r="G530" s="25">
        <f t="shared" si="200"/>
        <v>0</v>
      </c>
      <c r="H530" s="25">
        <f t="shared" si="200"/>
        <v>0</v>
      </c>
      <c r="I530" s="25">
        <f t="shared" si="200"/>
        <v>0</v>
      </c>
      <c r="J530" s="25">
        <f t="shared" si="200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201">D538</f>
        <v>100000</v>
      </c>
      <c r="E535" s="25">
        <f t="shared" si="201"/>
        <v>0</v>
      </c>
      <c r="F535" s="25">
        <f t="shared" si="201"/>
        <v>0</v>
      </c>
      <c r="G535" s="25">
        <f t="shared" si="201"/>
        <v>0</v>
      </c>
      <c r="H535" s="25">
        <f t="shared" si="201"/>
        <v>0</v>
      </c>
      <c r="I535" s="25">
        <f t="shared" si="201"/>
        <v>0</v>
      </c>
      <c r="J535" s="25">
        <f t="shared" si="201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2">D543</f>
        <v>600000</v>
      </c>
      <c r="E540" s="25">
        <f t="shared" si="202"/>
        <v>0</v>
      </c>
      <c r="F540" s="25">
        <f t="shared" si="202"/>
        <v>0</v>
      </c>
      <c r="G540" s="25">
        <f t="shared" si="202"/>
        <v>0</v>
      </c>
      <c r="H540" s="25">
        <f t="shared" si="202"/>
        <v>0</v>
      </c>
      <c r="I540" s="25">
        <f t="shared" si="202"/>
        <v>0</v>
      </c>
      <c r="J540" s="25">
        <f t="shared" si="202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702100</v>
      </c>
      <c r="D545" s="25">
        <f t="shared" ref="D545:J545" si="203">D546</f>
        <v>87500</v>
      </c>
      <c r="E545" s="25">
        <f t="shared" si="203"/>
        <v>91900</v>
      </c>
      <c r="F545" s="25">
        <f t="shared" si="203"/>
        <v>98300</v>
      </c>
      <c r="G545" s="25">
        <f t="shared" si="203"/>
        <v>102300</v>
      </c>
      <c r="H545" s="25">
        <f t="shared" si="203"/>
        <v>102300</v>
      </c>
      <c r="I545" s="25">
        <f t="shared" si="203"/>
        <v>102300</v>
      </c>
      <c r="J545" s="25">
        <f t="shared" si="203"/>
        <v>117500</v>
      </c>
      <c r="K545" s="26"/>
    </row>
    <row r="546" spans="1:11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4">D551</f>
        <v>100</v>
      </c>
      <c r="E550" s="25">
        <f t="shared" si="204"/>
        <v>100</v>
      </c>
      <c r="F550" s="25">
        <f t="shared" si="204"/>
        <v>100</v>
      </c>
      <c r="G550" s="25">
        <f t="shared" si="204"/>
        <v>100</v>
      </c>
      <c r="H550" s="25">
        <f t="shared" si="204"/>
        <v>100</v>
      </c>
      <c r="I550" s="25">
        <f t="shared" si="204"/>
        <v>100</v>
      </c>
      <c r="J550" s="25">
        <f t="shared" si="204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14800</v>
      </c>
      <c r="D555" s="25">
        <f t="shared" ref="D555:J555" si="205">D556</f>
        <v>0</v>
      </c>
      <c r="E555" s="25">
        <f t="shared" si="205"/>
        <v>0</v>
      </c>
      <c r="F555" s="25">
        <f t="shared" si="205"/>
        <v>14800</v>
      </c>
      <c r="G555" s="25">
        <f t="shared" si="205"/>
        <v>0</v>
      </c>
      <c r="H555" s="25">
        <f t="shared" si="205"/>
        <v>0</v>
      </c>
      <c r="I555" s="25">
        <f t="shared" si="205"/>
        <v>0</v>
      </c>
      <c r="J555" s="25">
        <f t="shared" si="205"/>
        <v>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6">D564</f>
        <v>75000</v>
      </c>
      <c r="E561" s="25">
        <f t="shared" si="206"/>
        <v>0</v>
      </c>
      <c r="F561" s="25">
        <f t="shared" si="206"/>
        <v>0</v>
      </c>
      <c r="G561" s="25">
        <f t="shared" si="206"/>
        <v>0</v>
      </c>
      <c r="H561" s="25">
        <f t="shared" si="206"/>
        <v>0</v>
      </c>
      <c r="I561" s="25">
        <f t="shared" si="206"/>
        <v>0</v>
      </c>
      <c r="J561" s="25">
        <f t="shared" si="206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7">D569</f>
        <v>640382</v>
      </c>
      <c r="E566" s="25">
        <f t="shared" si="207"/>
        <v>686000</v>
      </c>
      <c r="F566" s="25">
        <f t="shared" si="207"/>
        <v>0</v>
      </c>
      <c r="G566" s="25">
        <f t="shared" si="207"/>
        <v>0</v>
      </c>
      <c r="H566" s="25">
        <f t="shared" si="207"/>
        <v>0</v>
      </c>
      <c r="I566" s="25">
        <f t="shared" si="207"/>
        <v>0</v>
      </c>
      <c r="J566" s="25">
        <f t="shared" si="207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8">D574</f>
        <v>0</v>
      </c>
      <c r="E571" s="25">
        <f t="shared" si="208"/>
        <v>1880000</v>
      </c>
      <c r="F571" s="25">
        <f t="shared" si="208"/>
        <v>376700</v>
      </c>
      <c r="G571" s="25">
        <f t="shared" si="208"/>
        <v>0</v>
      </c>
      <c r="H571" s="25">
        <f t="shared" si="208"/>
        <v>0</v>
      </c>
      <c r="I571" s="25">
        <f t="shared" si="208"/>
        <v>0</v>
      </c>
      <c r="J571" s="25">
        <f t="shared" si="208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09">D577</f>
        <v>0</v>
      </c>
      <c r="E576" s="25">
        <f t="shared" si="209"/>
        <v>188000</v>
      </c>
      <c r="F576" s="25">
        <f t="shared" si="209"/>
        <v>230214.24</v>
      </c>
      <c r="G576" s="25">
        <f t="shared" si="209"/>
        <v>0</v>
      </c>
      <c r="H576" s="25">
        <f t="shared" si="209"/>
        <v>0</v>
      </c>
      <c r="I576" s="25">
        <f t="shared" si="209"/>
        <v>0</v>
      </c>
      <c r="J576" s="25">
        <f t="shared" si="209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35735448.5</v>
      </c>
      <c r="D579" s="25">
        <f t="shared" ref="D579:J579" si="210">D580</f>
        <v>0</v>
      </c>
      <c r="E579" s="25">
        <f t="shared" si="210"/>
        <v>0</v>
      </c>
      <c r="F579" s="25">
        <f t="shared" si="210"/>
        <v>0</v>
      </c>
      <c r="G579" s="25">
        <f t="shared" si="210"/>
        <v>11622454.5</v>
      </c>
      <c r="H579" s="25">
        <f t="shared" si="210"/>
        <v>11948800</v>
      </c>
      <c r="I579" s="25">
        <f t="shared" si="210"/>
        <v>12164194</v>
      </c>
      <c r="J579" s="25">
        <f t="shared" si="210"/>
        <v>0</v>
      </c>
      <c r="K579" s="26"/>
    </row>
    <row r="580" spans="1:11">
      <c r="A580" s="1">
        <v>570</v>
      </c>
      <c r="B580" s="8" t="s">
        <v>3</v>
      </c>
      <c r="C580" s="25">
        <f>SUM(D580:J580)</f>
        <v>35735448.5</v>
      </c>
      <c r="D580" s="25">
        <v>0</v>
      </c>
      <c r="E580" s="25">
        <v>0</v>
      </c>
      <c r="F580" s="25">
        <v>0</v>
      </c>
      <c r="G580" s="25">
        <v>11622454.5</v>
      </c>
      <c r="H580" s="25">
        <v>11948800</v>
      </c>
      <c r="I580" s="25">
        <v>12164194</v>
      </c>
      <c r="J580" s="25">
        <v>0</v>
      </c>
      <c r="K580" s="26"/>
    </row>
    <row r="581" spans="1:11">
      <c r="A581" s="1">
        <v>571</v>
      </c>
      <c r="B581" s="79" t="s">
        <v>213</v>
      </c>
      <c r="C581" s="75"/>
      <c r="D581" s="75"/>
      <c r="E581" s="75"/>
      <c r="F581" s="75"/>
      <c r="G581" s="75"/>
      <c r="H581" s="75"/>
      <c r="I581" s="75"/>
      <c r="J581" s="75"/>
      <c r="K581" s="75"/>
    </row>
    <row r="582" spans="1:11" ht="47.25" customHeight="1">
      <c r="A582" s="1">
        <v>572</v>
      </c>
      <c r="B582" s="28" t="s">
        <v>171</v>
      </c>
      <c r="C582" s="25">
        <f>C587</f>
        <v>23180800</v>
      </c>
      <c r="D582" s="25">
        <f t="shared" ref="D582:J582" si="211">D587</f>
        <v>3234000</v>
      </c>
      <c r="E582" s="25">
        <f t="shared" si="211"/>
        <v>3238600</v>
      </c>
      <c r="F582" s="25">
        <f t="shared" si="211"/>
        <v>3075700</v>
      </c>
      <c r="G582" s="25">
        <f t="shared" si="211"/>
        <v>3141600</v>
      </c>
      <c r="H582" s="25">
        <f t="shared" si="211"/>
        <v>3145600</v>
      </c>
      <c r="I582" s="25">
        <f t="shared" si="211"/>
        <v>3145600</v>
      </c>
      <c r="J582" s="25">
        <f t="shared" si="211"/>
        <v>4199700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2860700</v>
      </c>
      <c r="D583" s="25">
        <f t="shared" ref="D583:J583" si="212">D588</f>
        <v>294000</v>
      </c>
      <c r="E583" s="25">
        <f t="shared" si="212"/>
        <v>311000</v>
      </c>
      <c r="F583" s="25">
        <f t="shared" si="212"/>
        <v>427000</v>
      </c>
      <c r="G583" s="25">
        <f t="shared" si="212"/>
        <v>471000</v>
      </c>
      <c r="H583" s="25">
        <f t="shared" si="212"/>
        <v>475000</v>
      </c>
      <c r="I583" s="25">
        <f t="shared" si="212"/>
        <v>475000</v>
      </c>
      <c r="J583" s="25">
        <f t="shared" si="212"/>
        <v>407700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20143200</v>
      </c>
      <c r="D584" s="25">
        <f t="shared" ref="D584:J584" si="213">D589</f>
        <v>2788100</v>
      </c>
      <c r="E584" s="25">
        <f t="shared" si="213"/>
        <v>2902600</v>
      </c>
      <c r="F584" s="25">
        <f t="shared" si="213"/>
        <v>2648700</v>
      </c>
      <c r="G584" s="25">
        <f t="shared" si="213"/>
        <v>2670600</v>
      </c>
      <c r="H584" s="25">
        <f t="shared" si="213"/>
        <v>2670600</v>
      </c>
      <c r="I584" s="25">
        <f t="shared" si="213"/>
        <v>2670600</v>
      </c>
      <c r="J584" s="25">
        <f t="shared" si="213"/>
        <v>3792000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4">D590</f>
        <v>151900</v>
      </c>
      <c r="E585" s="25">
        <f t="shared" si="214"/>
        <v>25000</v>
      </c>
      <c r="F585" s="25">
        <f t="shared" si="214"/>
        <v>0</v>
      </c>
      <c r="G585" s="25">
        <f t="shared" si="214"/>
        <v>0</v>
      </c>
      <c r="H585" s="25">
        <f t="shared" si="214"/>
        <v>0</v>
      </c>
      <c r="I585" s="25">
        <f t="shared" si="214"/>
        <v>0</v>
      </c>
      <c r="J585" s="25">
        <f t="shared" si="214"/>
        <v>0</v>
      </c>
      <c r="K585" s="29"/>
    </row>
    <row r="586" spans="1:11">
      <c r="A586" s="1">
        <v>576</v>
      </c>
      <c r="B586" s="87" t="s">
        <v>12</v>
      </c>
      <c r="C586" s="81"/>
      <c r="D586" s="81"/>
      <c r="E586" s="81"/>
      <c r="F586" s="81"/>
      <c r="G586" s="81"/>
      <c r="H586" s="81"/>
      <c r="I586" s="81"/>
      <c r="J586" s="81"/>
      <c r="K586" s="82"/>
    </row>
    <row r="587" spans="1:11" ht="39.6" customHeight="1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5">D588+D589+D590</f>
        <v>3234000</v>
      </c>
      <c r="E587" s="25">
        <f t="shared" si="215"/>
        <v>3238600</v>
      </c>
      <c r="F587" s="25">
        <f t="shared" si="215"/>
        <v>3075700</v>
      </c>
      <c r="G587" s="25">
        <f t="shared" si="215"/>
        <v>3141600</v>
      </c>
      <c r="H587" s="25">
        <f t="shared" si="215"/>
        <v>3145600</v>
      </c>
      <c r="I587" s="25">
        <f t="shared" si="215"/>
        <v>3145600</v>
      </c>
      <c r="J587" s="25">
        <f t="shared" si="215"/>
        <v>4199700</v>
      </c>
      <c r="K587" s="29" t="s">
        <v>13</v>
      </c>
    </row>
    <row r="588" spans="1:11">
      <c r="A588" s="1">
        <v>578</v>
      </c>
      <c r="B588" s="7" t="s">
        <v>10</v>
      </c>
      <c r="C588" s="25">
        <f>C594</f>
        <v>2860700</v>
      </c>
      <c r="D588" s="25">
        <f t="shared" ref="D588:J588" si="216">D594</f>
        <v>294000</v>
      </c>
      <c r="E588" s="25">
        <f t="shared" si="216"/>
        <v>311000</v>
      </c>
      <c r="F588" s="25">
        <f t="shared" si="216"/>
        <v>427000</v>
      </c>
      <c r="G588" s="25">
        <f t="shared" si="216"/>
        <v>471000</v>
      </c>
      <c r="H588" s="25">
        <f t="shared" si="216"/>
        <v>475000</v>
      </c>
      <c r="I588" s="25">
        <f t="shared" si="216"/>
        <v>475000</v>
      </c>
      <c r="J588" s="25">
        <f t="shared" si="216"/>
        <v>407700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7">D598+D602+D611+D607+D615+D618+D622+D625+D628</f>
        <v>2788100</v>
      </c>
      <c r="E589" s="25">
        <f t="shared" si="217"/>
        <v>2902600</v>
      </c>
      <c r="F589" s="25">
        <f t="shared" si="217"/>
        <v>2648700</v>
      </c>
      <c r="G589" s="25">
        <f t="shared" si="217"/>
        <v>2670600</v>
      </c>
      <c r="H589" s="25">
        <f t="shared" si="217"/>
        <v>2670600</v>
      </c>
      <c r="I589" s="25">
        <f t="shared" si="217"/>
        <v>2670600</v>
      </c>
      <c r="J589" s="25">
        <f t="shared" si="217"/>
        <v>3792000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8">D603+D619</f>
        <v>151900</v>
      </c>
      <c r="E590" s="25">
        <f t="shared" si="218"/>
        <v>25000</v>
      </c>
      <c r="F590" s="25">
        <f t="shared" si="218"/>
        <v>0</v>
      </c>
      <c r="G590" s="25">
        <f t="shared" si="218"/>
        <v>0</v>
      </c>
      <c r="H590" s="25">
        <f t="shared" si="218"/>
        <v>0</v>
      </c>
      <c r="I590" s="25">
        <f t="shared" si="218"/>
        <v>0</v>
      </c>
      <c r="J590" s="25">
        <f t="shared" si="218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2860700</v>
      </c>
      <c r="D592" s="25">
        <f t="shared" ref="D592:J592" si="219">D594</f>
        <v>294000</v>
      </c>
      <c r="E592" s="25">
        <f t="shared" si="219"/>
        <v>311000</v>
      </c>
      <c r="F592" s="25">
        <f t="shared" si="219"/>
        <v>427000</v>
      </c>
      <c r="G592" s="25">
        <f t="shared" si="219"/>
        <v>471000</v>
      </c>
      <c r="H592" s="25">
        <f t="shared" si="219"/>
        <v>475000</v>
      </c>
      <c r="I592" s="25">
        <f t="shared" si="219"/>
        <v>475000</v>
      </c>
      <c r="J592" s="25">
        <f t="shared" si="219"/>
        <v>407700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6871900</v>
      </c>
      <c r="D596" s="25">
        <f t="shared" ref="D596:J596" si="220">D598</f>
        <v>1533000</v>
      </c>
      <c r="E596" s="25">
        <v>1595900</v>
      </c>
      <c r="F596" s="25">
        <v>0</v>
      </c>
      <c r="G596" s="25">
        <v>0</v>
      </c>
      <c r="H596" s="25">
        <f t="shared" si="220"/>
        <v>0</v>
      </c>
      <c r="I596" s="25">
        <f t="shared" si="220"/>
        <v>0</v>
      </c>
      <c r="J596" s="25">
        <f t="shared" si="220"/>
        <v>3743000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21">D602+D603</f>
        <v>1334000</v>
      </c>
      <c r="E600" s="25">
        <f t="shared" si="221"/>
        <v>0</v>
      </c>
      <c r="F600" s="25">
        <f t="shared" si="221"/>
        <v>0</v>
      </c>
      <c r="G600" s="25">
        <f t="shared" si="221"/>
        <v>0</v>
      </c>
      <c r="H600" s="25">
        <f t="shared" si="221"/>
        <v>0</v>
      </c>
      <c r="I600" s="25">
        <f t="shared" si="221"/>
        <v>0</v>
      </c>
      <c r="J600" s="25">
        <f t="shared" si="221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2">D607</f>
        <v>31000</v>
      </c>
      <c r="E605" s="25">
        <f t="shared" si="222"/>
        <v>0</v>
      </c>
      <c r="F605" s="25">
        <f t="shared" si="222"/>
        <v>0</v>
      </c>
      <c r="G605" s="25">
        <f t="shared" si="222"/>
        <v>0</v>
      </c>
      <c r="H605" s="25">
        <f t="shared" si="222"/>
        <v>0</v>
      </c>
      <c r="I605" s="25">
        <f t="shared" si="222"/>
        <v>0</v>
      </c>
      <c r="J605" s="25">
        <f t="shared" si="222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123000</v>
      </c>
      <c r="D609" s="25">
        <f t="shared" ref="D609:J609" si="223">D611</f>
        <v>37000</v>
      </c>
      <c r="E609" s="25">
        <f t="shared" si="223"/>
        <v>37000</v>
      </c>
      <c r="F609" s="25">
        <f t="shared" si="223"/>
        <v>0</v>
      </c>
      <c r="G609" s="25">
        <f t="shared" si="223"/>
        <v>0</v>
      </c>
      <c r="H609" s="25">
        <f t="shared" si="223"/>
        <v>0</v>
      </c>
      <c r="I609" s="25">
        <f t="shared" si="223"/>
        <v>0</v>
      </c>
      <c r="J609" s="25">
        <f t="shared" si="223"/>
        <v>49000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4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5">D618+D619</f>
        <v>0</v>
      </c>
      <c r="E617" s="25">
        <f t="shared" si="225"/>
        <v>1263800</v>
      </c>
      <c r="F617" s="25">
        <f t="shared" si="225"/>
        <v>0</v>
      </c>
      <c r="G617" s="25">
        <f t="shared" si="225"/>
        <v>0</v>
      </c>
      <c r="H617" s="25">
        <f t="shared" si="225"/>
        <v>0</v>
      </c>
      <c r="I617" s="25">
        <f t="shared" si="225"/>
        <v>0</v>
      </c>
      <c r="J617" s="25">
        <f t="shared" si="225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6">D622</f>
        <v>0</v>
      </c>
      <c r="E621" s="25">
        <f t="shared" si="226"/>
        <v>28900</v>
      </c>
      <c r="F621" s="25">
        <f t="shared" si="226"/>
        <v>0</v>
      </c>
      <c r="G621" s="25">
        <f t="shared" si="226"/>
        <v>0</v>
      </c>
      <c r="H621" s="25">
        <f t="shared" si="226"/>
        <v>0</v>
      </c>
      <c r="I621" s="25">
        <f t="shared" si="226"/>
        <v>0</v>
      </c>
      <c r="J621" s="25">
        <f t="shared" si="226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7">D625</f>
        <v>0</v>
      </c>
      <c r="E624" s="25">
        <f t="shared" si="227"/>
        <v>2000</v>
      </c>
      <c r="F624" s="25">
        <f t="shared" si="227"/>
        <v>0</v>
      </c>
      <c r="G624" s="25">
        <f t="shared" si="227"/>
        <v>0</v>
      </c>
      <c r="H624" s="25">
        <f t="shared" si="227"/>
        <v>0</v>
      </c>
      <c r="I624" s="25">
        <f t="shared" si="227"/>
        <v>0</v>
      </c>
      <c r="J624" s="25">
        <f t="shared" si="227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10660500</v>
      </c>
      <c r="D627" s="25">
        <f t="shared" ref="D627:J627" si="228">D628</f>
        <v>0</v>
      </c>
      <c r="E627" s="25">
        <f t="shared" si="228"/>
        <v>0</v>
      </c>
      <c r="F627" s="25">
        <f t="shared" si="228"/>
        <v>2648700</v>
      </c>
      <c r="G627" s="25">
        <f t="shared" si="228"/>
        <v>2670600</v>
      </c>
      <c r="H627" s="25">
        <f t="shared" si="228"/>
        <v>2670600</v>
      </c>
      <c r="I627" s="25">
        <f t="shared" si="228"/>
        <v>2670600</v>
      </c>
      <c r="J627" s="25">
        <f t="shared" si="228"/>
        <v>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>
      <c r="A629" s="1">
        <v>619</v>
      </c>
      <c r="B629" s="79" t="s">
        <v>212</v>
      </c>
      <c r="C629" s="75"/>
      <c r="D629" s="75"/>
      <c r="E629" s="75"/>
      <c r="F629" s="75"/>
      <c r="G629" s="75"/>
      <c r="H629" s="75"/>
      <c r="I629" s="75"/>
      <c r="J629" s="75"/>
      <c r="K629" s="75"/>
    </row>
    <row r="630" spans="1:11" ht="28.5" customHeight="1">
      <c r="A630" s="1">
        <v>620</v>
      </c>
      <c r="B630" s="28" t="s">
        <v>154</v>
      </c>
      <c r="C630" s="25">
        <f>C631+C632+C633</f>
        <v>641302860</v>
      </c>
      <c r="D630" s="25">
        <f t="shared" ref="D630:J630" si="229">D631+D632+D633</f>
        <v>82554100</v>
      </c>
      <c r="E630" s="25">
        <f t="shared" si="229"/>
        <v>89756660</v>
      </c>
      <c r="F630" s="25">
        <f t="shared" si="229"/>
        <v>97693900</v>
      </c>
      <c r="G630" s="25">
        <f t="shared" si="229"/>
        <v>92124400</v>
      </c>
      <c r="H630" s="25">
        <f t="shared" si="229"/>
        <v>89147900</v>
      </c>
      <c r="I630" s="25">
        <f t="shared" si="229"/>
        <v>84522900</v>
      </c>
      <c r="J630" s="25">
        <f t="shared" si="229"/>
        <v>105503000</v>
      </c>
      <c r="K630" s="26" t="s">
        <v>40</v>
      </c>
    </row>
    <row r="631" spans="1:11">
      <c r="A631" s="1">
        <v>621</v>
      </c>
      <c r="B631" s="7" t="s">
        <v>79</v>
      </c>
      <c r="C631" s="25">
        <f>C664+C667+C685</f>
        <v>140959900</v>
      </c>
      <c r="D631" s="25">
        <f t="shared" ref="D631:J631" si="230">D664+D667+D685</f>
        <v>18592000</v>
      </c>
      <c r="E631" s="25">
        <f t="shared" si="230"/>
        <v>21049000</v>
      </c>
      <c r="F631" s="25">
        <f t="shared" si="230"/>
        <v>25808000</v>
      </c>
      <c r="G631" s="25">
        <f t="shared" si="230"/>
        <v>17894900</v>
      </c>
      <c r="H631" s="25">
        <f t="shared" si="230"/>
        <v>17855000</v>
      </c>
      <c r="I631" s="25">
        <f t="shared" si="230"/>
        <v>17848000</v>
      </c>
      <c r="J631" s="25">
        <f t="shared" si="230"/>
        <v>21913000</v>
      </c>
      <c r="K631" s="48" t="s">
        <v>40</v>
      </c>
    </row>
    <row r="632" spans="1:11">
      <c r="A632" s="1">
        <v>622</v>
      </c>
      <c r="B632" s="7" t="s">
        <v>80</v>
      </c>
      <c r="C632" s="25">
        <f>C657+C661+C668</f>
        <v>483282000</v>
      </c>
      <c r="D632" s="25">
        <f t="shared" ref="D632:J632" si="231">D657+D661+D668</f>
        <v>61063800</v>
      </c>
      <c r="E632" s="25">
        <f t="shared" si="231"/>
        <v>66576700</v>
      </c>
      <c r="F632" s="25">
        <f t="shared" si="231"/>
        <v>69305900</v>
      </c>
      <c r="G632" s="25">
        <f t="shared" si="231"/>
        <v>71800600</v>
      </c>
      <c r="H632" s="25">
        <f t="shared" si="231"/>
        <v>68964000</v>
      </c>
      <c r="I632" s="25">
        <f t="shared" si="231"/>
        <v>64346000</v>
      </c>
      <c r="J632" s="25">
        <f t="shared" si="231"/>
        <v>81225000</v>
      </c>
      <c r="K632" s="48"/>
    </row>
    <row r="633" spans="1:11">
      <c r="A633" s="1">
        <v>623</v>
      </c>
      <c r="B633" s="7" t="s">
        <v>81</v>
      </c>
      <c r="C633" s="25">
        <f>C636+C639+C642+C645+C648+C651+C654+C674+C677+C680+C683</f>
        <v>17060960</v>
      </c>
      <c r="D633" s="25">
        <f t="shared" ref="D633:J633" si="232">D636+D639+D642+D645+D648+D651+D654+D674+D677+D680+D683</f>
        <v>2898300</v>
      </c>
      <c r="E633" s="25">
        <f t="shared" si="232"/>
        <v>2130960</v>
      </c>
      <c r="F633" s="25">
        <f t="shared" si="232"/>
        <v>2580000</v>
      </c>
      <c r="G633" s="25">
        <f t="shared" si="232"/>
        <v>2428900</v>
      </c>
      <c r="H633" s="25">
        <f t="shared" si="232"/>
        <v>2328900</v>
      </c>
      <c r="I633" s="25">
        <f t="shared" si="232"/>
        <v>2328900</v>
      </c>
      <c r="J633" s="25">
        <f t="shared" si="232"/>
        <v>2365000</v>
      </c>
      <c r="K633" s="48" t="s">
        <v>40</v>
      </c>
    </row>
    <row r="634" spans="1:11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>
      <c r="A635" s="1">
        <v>625</v>
      </c>
      <c r="B635" s="8" t="s">
        <v>155</v>
      </c>
      <c r="C635" s="25">
        <f>C636</f>
        <v>227000</v>
      </c>
      <c r="D635" s="25">
        <f t="shared" ref="D635:J635" si="233">D636</f>
        <v>0</v>
      </c>
      <c r="E635" s="25">
        <f t="shared" si="233"/>
        <v>0</v>
      </c>
      <c r="F635" s="25">
        <f t="shared" si="233"/>
        <v>0</v>
      </c>
      <c r="G635" s="25">
        <f t="shared" si="233"/>
        <v>0</v>
      </c>
      <c r="H635" s="25">
        <f t="shared" si="233"/>
        <v>0</v>
      </c>
      <c r="I635" s="25">
        <f t="shared" si="233"/>
        <v>0</v>
      </c>
      <c r="J635" s="25">
        <f t="shared" si="233"/>
        <v>227000</v>
      </c>
      <c r="K635" s="26"/>
    </row>
    <row r="636" spans="1:11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>
      <c r="A638" s="1">
        <v>628</v>
      </c>
      <c r="B638" s="7" t="s">
        <v>156</v>
      </c>
      <c r="C638" s="25">
        <f>C639</f>
        <v>4604232.2</v>
      </c>
      <c r="D638" s="25">
        <f t="shared" ref="D638:J638" si="234">D639</f>
        <v>719200</v>
      </c>
      <c r="E638" s="25">
        <f t="shared" si="234"/>
        <v>628032.19999999995</v>
      </c>
      <c r="F638" s="25">
        <f t="shared" si="234"/>
        <v>600000</v>
      </c>
      <c r="G638" s="25">
        <f t="shared" si="234"/>
        <v>600000</v>
      </c>
      <c r="H638" s="25">
        <f t="shared" si="234"/>
        <v>600000</v>
      </c>
      <c r="I638" s="25">
        <f t="shared" si="234"/>
        <v>600000</v>
      </c>
      <c r="J638" s="25">
        <f t="shared" si="234"/>
        <v>857000</v>
      </c>
      <c r="K638" s="26"/>
    </row>
    <row r="639" spans="1:11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>
      <c r="A641" s="1">
        <v>631</v>
      </c>
      <c r="B641" s="7" t="s">
        <v>172</v>
      </c>
      <c r="C641" s="25">
        <f>C642</f>
        <v>865000</v>
      </c>
      <c r="D641" s="25">
        <f t="shared" ref="D641:J641" si="235">D642</f>
        <v>0</v>
      </c>
      <c r="E641" s="25">
        <f t="shared" si="235"/>
        <v>0</v>
      </c>
      <c r="F641" s="25">
        <f t="shared" si="235"/>
        <v>0</v>
      </c>
      <c r="G641" s="25">
        <f t="shared" si="235"/>
        <v>0</v>
      </c>
      <c r="H641" s="25">
        <f t="shared" si="235"/>
        <v>0</v>
      </c>
      <c r="I641" s="25">
        <f t="shared" si="235"/>
        <v>0</v>
      </c>
      <c r="J641" s="25">
        <f t="shared" si="235"/>
        <v>865000</v>
      </c>
      <c r="K641" s="26"/>
    </row>
    <row r="642" spans="1:11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>
      <c r="A644" s="1">
        <v>634</v>
      </c>
      <c r="B644" s="7" t="s">
        <v>82</v>
      </c>
      <c r="C644" s="25">
        <f>C645</f>
        <v>396750</v>
      </c>
      <c r="D644" s="25">
        <f t="shared" ref="D644:J644" si="236">D645</f>
        <v>46000</v>
      </c>
      <c r="E644" s="25">
        <f t="shared" si="236"/>
        <v>28750</v>
      </c>
      <c r="F644" s="25">
        <f t="shared" si="236"/>
        <v>69000</v>
      </c>
      <c r="G644" s="25">
        <f t="shared" si="236"/>
        <v>69000</v>
      </c>
      <c r="H644" s="25">
        <f t="shared" si="236"/>
        <v>69000</v>
      </c>
      <c r="I644" s="25">
        <f t="shared" si="236"/>
        <v>69000</v>
      </c>
      <c r="J644" s="25">
        <f t="shared" si="236"/>
        <v>46000</v>
      </c>
      <c r="K644" s="26"/>
    </row>
    <row r="645" spans="1:11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>
      <c r="A647" s="1">
        <v>637</v>
      </c>
      <c r="B647" s="7" t="s">
        <v>83</v>
      </c>
      <c r="C647" s="25">
        <f>C648</f>
        <v>544500</v>
      </c>
      <c r="D647" s="25">
        <f t="shared" ref="D647:J647" si="237">D648</f>
        <v>82000</v>
      </c>
      <c r="E647" s="25">
        <f t="shared" si="237"/>
        <v>52500</v>
      </c>
      <c r="F647" s="25">
        <f t="shared" si="237"/>
        <v>82000</v>
      </c>
      <c r="G647" s="25">
        <f t="shared" si="237"/>
        <v>82000</v>
      </c>
      <c r="H647" s="25">
        <f t="shared" si="237"/>
        <v>82000</v>
      </c>
      <c r="I647" s="25">
        <f t="shared" si="237"/>
        <v>82000</v>
      </c>
      <c r="J647" s="25">
        <f t="shared" si="237"/>
        <v>82000</v>
      </c>
      <c r="K647" s="26"/>
    </row>
    <row r="648" spans="1:11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>
      <c r="A650" s="1">
        <v>640</v>
      </c>
      <c r="B650" s="7" t="s">
        <v>173</v>
      </c>
      <c r="C650" s="25">
        <f>C651</f>
        <v>3048250</v>
      </c>
      <c r="D650" s="25">
        <f t="shared" ref="D650:J650" si="238">D651</f>
        <v>414500</v>
      </c>
      <c r="E650" s="25">
        <v>181650</v>
      </c>
      <c r="F650" s="25">
        <v>700000</v>
      </c>
      <c r="G650" s="25">
        <v>554700</v>
      </c>
      <c r="H650" s="25">
        <f t="shared" si="238"/>
        <v>454700</v>
      </c>
      <c r="I650" s="25">
        <f t="shared" si="238"/>
        <v>454700</v>
      </c>
      <c r="J650" s="25">
        <f t="shared" si="238"/>
        <v>288000</v>
      </c>
      <c r="K650" s="26"/>
    </row>
    <row r="651" spans="1:11">
      <c r="A651" s="1">
        <v>641</v>
      </c>
      <c r="B651" s="8" t="s">
        <v>81</v>
      </c>
      <c r="C651" s="25">
        <f>D651+E651+F651+G651+H651+I651+J651</f>
        <v>3048250</v>
      </c>
      <c r="D651" s="25">
        <v>414500</v>
      </c>
      <c r="E651" s="25">
        <v>181650</v>
      </c>
      <c r="F651" s="25">
        <v>700000</v>
      </c>
      <c r="G651" s="25">
        <v>554700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>
      <c r="A653" s="1">
        <v>643</v>
      </c>
      <c r="B653" s="8" t="s">
        <v>84</v>
      </c>
      <c r="C653" s="25">
        <f>C654</f>
        <v>20200</v>
      </c>
      <c r="D653" s="25">
        <f t="shared" ref="D653:I653" si="239">D654</f>
        <v>20200</v>
      </c>
      <c r="E653" s="25">
        <f t="shared" si="239"/>
        <v>0</v>
      </c>
      <c r="F653" s="25">
        <f t="shared" si="239"/>
        <v>0</v>
      </c>
      <c r="G653" s="25">
        <f t="shared" si="239"/>
        <v>0</v>
      </c>
      <c r="H653" s="25">
        <f t="shared" si="239"/>
        <v>0</v>
      </c>
      <c r="I653" s="25">
        <f t="shared" si="239"/>
        <v>0</v>
      </c>
      <c r="J653" s="25">
        <v>0</v>
      </c>
      <c r="K653" s="26"/>
    </row>
    <row r="654" spans="1:11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>
      <c r="A656" s="1">
        <v>646</v>
      </c>
      <c r="B656" s="7" t="s">
        <v>85</v>
      </c>
      <c r="C656" s="25">
        <f>C657</f>
        <v>181176000</v>
      </c>
      <c r="D656" s="25">
        <f t="shared" ref="D656:J656" si="240">D657</f>
        <v>23474000</v>
      </c>
      <c r="E656" s="25">
        <v>24952000</v>
      </c>
      <c r="F656" s="25">
        <v>24296000</v>
      </c>
      <c r="G656" s="25">
        <v>25374000</v>
      </c>
      <c r="H656" s="25">
        <f t="shared" si="240"/>
        <v>25374000</v>
      </c>
      <c r="I656" s="25">
        <f t="shared" si="240"/>
        <v>23413000</v>
      </c>
      <c r="J656" s="25">
        <f t="shared" si="240"/>
        <v>31293000</v>
      </c>
      <c r="K656" s="26"/>
    </row>
    <row r="657" spans="1:11">
      <c r="A657" s="1">
        <v>647</v>
      </c>
      <c r="B657" s="7" t="s">
        <v>80</v>
      </c>
      <c r="C657" s="25">
        <f>SUM(D657:J657)</f>
        <v>181176000</v>
      </c>
      <c r="D657" s="25">
        <v>23474000</v>
      </c>
      <c r="E657" s="25">
        <v>24952000</v>
      </c>
      <c r="F657" s="25">
        <v>24296000</v>
      </c>
      <c r="G657" s="25">
        <v>28374000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>
      <c r="A659" s="1">
        <v>649</v>
      </c>
      <c r="B659" s="7" t="s">
        <v>86</v>
      </c>
      <c r="C659" s="25">
        <f>C661</f>
        <v>293487000</v>
      </c>
      <c r="D659" s="25">
        <f t="shared" ref="D659:J659" si="241">D661</f>
        <v>37360000</v>
      </c>
      <c r="E659" s="25">
        <f t="shared" si="241"/>
        <v>40472000</v>
      </c>
      <c r="F659" s="25">
        <f t="shared" si="241"/>
        <v>43322000</v>
      </c>
      <c r="G659" s="25">
        <f t="shared" si="241"/>
        <v>41686000</v>
      </c>
      <c r="H659" s="25">
        <f t="shared" si="241"/>
        <v>41686000</v>
      </c>
      <c r="I659" s="25">
        <f t="shared" si="241"/>
        <v>39029000</v>
      </c>
      <c r="J659" s="25">
        <f t="shared" si="241"/>
        <v>49932000</v>
      </c>
      <c r="K659" s="26"/>
    </row>
    <row r="660" spans="1:11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>
      <c r="A663" s="1">
        <v>653</v>
      </c>
      <c r="B663" s="7" t="s">
        <v>174</v>
      </c>
      <c r="C663" s="25">
        <f>C664</f>
        <v>140927000</v>
      </c>
      <c r="D663" s="25">
        <f t="shared" ref="D663:J663" si="242">D664</f>
        <v>18592000</v>
      </c>
      <c r="E663" s="25">
        <f t="shared" si="242"/>
        <v>21049000</v>
      </c>
      <c r="F663" s="25">
        <f t="shared" si="242"/>
        <v>25808000</v>
      </c>
      <c r="G663" s="25">
        <f t="shared" si="242"/>
        <v>17862000</v>
      </c>
      <c r="H663" s="25">
        <f t="shared" si="242"/>
        <v>17855000</v>
      </c>
      <c r="I663" s="25">
        <f t="shared" si="242"/>
        <v>17848000</v>
      </c>
      <c r="J663" s="25">
        <f t="shared" si="242"/>
        <v>21913000</v>
      </c>
      <c r="K663" s="26">
        <v>9</v>
      </c>
    </row>
    <row r="664" spans="1:11">
      <c r="A664" s="1">
        <v>654</v>
      </c>
      <c r="B664" s="7" t="s">
        <v>79</v>
      </c>
      <c r="C664" s="25">
        <f>SUM(D664:J664)</f>
        <v>140927000</v>
      </c>
      <c r="D664" s="25">
        <v>18592000</v>
      </c>
      <c r="E664" s="25">
        <v>21049000</v>
      </c>
      <c r="F664" s="25">
        <v>25808000</v>
      </c>
      <c r="G664" s="25">
        <v>17862000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>
      <c r="A666" s="1">
        <v>656</v>
      </c>
      <c r="B666" s="7" t="s">
        <v>175</v>
      </c>
      <c r="C666" s="25">
        <f>C668</f>
        <v>8619000</v>
      </c>
      <c r="D666" s="25">
        <f t="shared" ref="D666:I666" si="243">D668</f>
        <v>229800</v>
      </c>
      <c r="E666" s="25">
        <f t="shared" si="243"/>
        <v>1152700</v>
      </c>
      <c r="F666" s="25">
        <f t="shared" si="243"/>
        <v>1687900</v>
      </c>
      <c r="G666" s="25">
        <f t="shared" si="243"/>
        <v>1740600</v>
      </c>
      <c r="H666" s="25">
        <f t="shared" si="243"/>
        <v>1904000</v>
      </c>
      <c r="I666" s="25">
        <f t="shared" si="243"/>
        <v>1904000</v>
      </c>
      <c r="J666" s="25">
        <v>0</v>
      </c>
      <c r="K666" s="26" t="s">
        <v>53</v>
      </c>
    </row>
    <row r="667" spans="1:11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>
      <c r="A668" s="1">
        <v>658</v>
      </c>
      <c r="B668" s="7" t="s">
        <v>80</v>
      </c>
      <c r="C668" s="25">
        <f>D668+E668+F668+G668+H668+I668+J668</f>
        <v>8619000</v>
      </c>
      <c r="D668" s="25">
        <v>229800</v>
      </c>
      <c r="E668" s="25">
        <v>1152700</v>
      </c>
      <c r="F668" s="25">
        <v>1687900</v>
      </c>
      <c r="G668" s="25">
        <v>1740600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>
      <c r="A671" s="1">
        <v>661</v>
      </c>
      <c r="B671" s="7" t="s">
        <v>88</v>
      </c>
      <c r="C671" s="25">
        <f>C674</f>
        <v>600000</v>
      </c>
      <c r="D671" s="25">
        <f t="shared" ref="D671:J671" si="244">D674</f>
        <v>600000</v>
      </c>
      <c r="E671" s="25">
        <f t="shared" si="244"/>
        <v>0</v>
      </c>
      <c r="F671" s="25">
        <f t="shared" si="244"/>
        <v>0</v>
      </c>
      <c r="G671" s="25">
        <f t="shared" si="244"/>
        <v>0</v>
      </c>
      <c r="H671" s="25">
        <f t="shared" si="244"/>
        <v>0</v>
      </c>
      <c r="I671" s="25">
        <f t="shared" si="244"/>
        <v>0</v>
      </c>
      <c r="J671" s="25">
        <f t="shared" si="244"/>
        <v>0</v>
      </c>
      <c r="K671" s="26"/>
    </row>
    <row r="672" spans="1:11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206</v>
      </c>
      <c r="C676" s="25">
        <f>C677</f>
        <v>6567564</v>
      </c>
      <c r="D676" s="25">
        <f t="shared" ref="D676:J676" si="245">D677</f>
        <v>1016400</v>
      </c>
      <c r="E676" s="25">
        <f t="shared" si="245"/>
        <v>1052564</v>
      </c>
      <c r="F676" s="25">
        <f t="shared" si="245"/>
        <v>1129000</v>
      </c>
      <c r="G676" s="25">
        <f t="shared" si="245"/>
        <v>1123200</v>
      </c>
      <c r="H676" s="25">
        <f t="shared" si="245"/>
        <v>1123200</v>
      </c>
      <c r="I676" s="25">
        <f t="shared" si="245"/>
        <v>1123200</v>
      </c>
      <c r="J676" s="25">
        <f t="shared" si="245"/>
        <v>0</v>
      </c>
      <c r="K676" s="26"/>
    </row>
    <row r="677" spans="1:11">
      <c r="A677" s="1">
        <v>667</v>
      </c>
      <c r="B677" s="7" t="s">
        <v>3</v>
      </c>
      <c r="C677" s="25">
        <f>D677+E677+F677+G677+H677+I677+J677</f>
        <v>6567564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669</v>
      </c>
      <c r="B679" s="7" t="s">
        <v>237</v>
      </c>
      <c r="C679" s="25">
        <f>C680</f>
        <v>90200</v>
      </c>
      <c r="D679" s="25">
        <f t="shared" ref="D679:K679" si="246">D680</f>
        <v>0</v>
      </c>
      <c r="E679" s="25">
        <f t="shared" si="246"/>
        <v>90200</v>
      </c>
      <c r="F679" s="25">
        <f t="shared" si="246"/>
        <v>0</v>
      </c>
      <c r="G679" s="25">
        <f t="shared" si="246"/>
        <v>0</v>
      </c>
      <c r="H679" s="25">
        <f t="shared" si="246"/>
        <v>0</v>
      </c>
      <c r="I679" s="25">
        <f t="shared" si="246"/>
        <v>0</v>
      </c>
      <c r="J679" s="25">
        <f t="shared" si="246"/>
        <v>0</v>
      </c>
      <c r="K679" s="25">
        <f t="shared" si="246"/>
        <v>0</v>
      </c>
    </row>
    <row r="680" spans="1:11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>
      <c r="A682" s="1">
        <v>672</v>
      </c>
      <c r="B682" s="7" t="s">
        <v>243</v>
      </c>
      <c r="C682" s="25">
        <f>C683</f>
        <v>97263.8</v>
      </c>
      <c r="D682" s="25">
        <f t="shared" ref="D682:J682" si="247">D683</f>
        <v>0</v>
      </c>
      <c r="E682" s="25">
        <f t="shared" si="247"/>
        <v>97263.8</v>
      </c>
      <c r="F682" s="25">
        <f t="shared" si="247"/>
        <v>0</v>
      </c>
      <c r="G682" s="25">
        <f t="shared" si="247"/>
        <v>0</v>
      </c>
      <c r="H682" s="25">
        <f t="shared" si="247"/>
        <v>0</v>
      </c>
      <c r="I682" s="25">
        <f t="shared" si="247"/>
        <v>0</v>
      </c>
      <c r="J682" s="25">
        <f t="shared" si="247"/>
        <v>0</v>
      </c>
      <c r="K682" s="26"/>
    </row>
    <row r="683" spans="1:11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>
      <c r="A684" s="1"/>
      <c r="B684" s="28" t="s">
        <v>170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257.25" customHeight="1">
      <c r="A685" s="1"/>
      <c r="B685" s="7" t="s">
        <v>277</v>
      </c>
      <c r="C685" s="25">
        <f>C686</f>
        <v>32900</v>
      </c>
      <c r="D685" s="25">
        <f t="shared" ref="D685:J685" si="248">D686</f>
        <v>0</v>
      </c>
      <c r="E685" s="25">
        <f t="shared" si="248"/>
        <v>0</v>
      </c>
      <c r="F685" s="25">
        <f t="shared" si="248"/>
        <v>0</v>
      </c>
      <c r="G685" s="25">
        <f t="shared" si="248"/>
        <v>32900</v>
      </c>
      <c r="H685" s="25">
        <f t="shared" si="248"/>
        <v>0</v>
      </c>
      <c r="I685" s="25">
        <f t="shared" si="248"/>
        <v>0</v>
      </c>
      <c r="J685" s="25">
        <f t="shared" si="248"/>
        <v>0</v>
      </c>
      <c r="K685" s="26"/>
    </row>
    <row r="686" spans="1:11">
      <c r="A686" s="1"/>
      <c r="B686" s="7" t="s">
        <v>1</v>
      </c>
      <c r="C686" s="25">
        <f>D686+E686+F686+G686+H686+I686+J686</f>
        <v>32900</v>
      </c>
      <c r="D686" s="25">
        <v>0</v>
      </c>
      <c r="E686" s="25">
        <v>0</v>
      </c>
      <c r="F686" s="25">
        <v>0</v>
      </c>
      <c r="G686" s="25">
        <v>32900</v>
      </c>
      <c r="H686" s="25">
        <v>0</v>
      </c>
      <c r="I686" s="25">
        <v>0</v>
      </c>
      <c r="J686" s="25">
        <v>0</v>
      </c>
      <c r="K686" s="26"/>
    </row>
    <row r="687" spans="1:11" ht="34.5" customHeight="1">
      <c r="A687" s="1">
        <v>674</v>
      </c>
      <c r="B687" s="96" t="s">
        <v>215</v>
      </c>
      <c r="C687" s="98"/>
      <c r="D687" s="98"/>
      <c r="E687" s="98"/>
      <c r="F687" s="98"/>
      <c r="G687" s="98"/>
      <c r="H687" s="98"/>
      <c r="I687" s="98"/>
      <c r="J687" s="98"/>
      <c r="K687" s="98"/>
    </row>
    <row r="688" spans="1:11" ht="28.5" customHeight="1">
      <c r="A688" s="1">
        <v>675</v>
      </c>
      <c r="B688" s="28" t="s">
        <v>157</v>
      </c>
      <c r="C688" s="25">
        <f>C689</f>
        <v>7334937</v>
      </c>
      <c r="D688" s="25">
        <f t="shared" ref="D688:J688" si="249">D689</f>
        <v>7334937</v>
      </c>
      <c r="E688" s="25">
        <f t="shared" si="249"/>
        <v>0</v>
      </c>
      <c r="F688" s="25">
        <f t="shared" si="249"/>
        <v>0</v>
      </c>
      <c r="G688" s="25">
        <f t="shared" si="249"/>
        <v>0</v>
      </c>
      <c r="H688" s="25">
        <f t="shared" si="249"/>
        <v>0</v>
      </c>
      <c r="I688" s="25">
        <f t="shared" si="249"/>
        <v>0</v>
      </c>
      <c r="J688" s="25">
        <f t="shared" si="249"/>
        <v>0</v>
      </c>
      <c r="K688" s="26"/>
    </row>
    <row r="689" spans="1:11">
      <c r="A689" s="1">
        <v>676</v>
      </c>
      <c r="B689" s="7" t="s">
        <v>80</v>
      </c>
      <c r="C689" s="25">
        <f>C693</f>
        <v>7334937</v>
      </c>
      <c r="D689" s="25">
        <f t="shared" ref="D689:J689" si="250">D693</f>
        <v>7334937</v>
      </c>
      <c r="E689" s="25">
        <f t="shared" si="250"/>
        <v>0</v>
      </c>
      <c r="F689" s="25">
        <f t="shared" si="250"/>
        <v>0</v>
      </c>
      <c r="G689" s="25">
        <f t="shared" si="250"/>
        <v>0</v>
      </c>
      <c r="H689" s="25">
        <f t="shared" si="250"/>
        <v>0</v>
      </c>
      <c r="I689" s="25">
        <f t="shared" si="250"/>
        <v>0</v>
      </c>
      <c r="J689" s="25">
        <f t="shared" si="250"/>
        <v>0</v>
      </c>
      <c r="K689" s="26"/>
    </row>
    <row r="690" spans="1:11">
      <c r="A690" s="1">
        <v>677</v>
      </c>
      <c r="B690" s="7" t="s">
        <v>81</v>
      </c>
      <c r="C690" s="25">
        <v>0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>
      <c r="A691" s="1">
        <v>678</v>
      </c>
      <c r="B691" s="79" t="s">
        <v>50</v>
      </c>
      <c r="C691" s="88"/>
      <c r="D691" s="88"/>
      <c r="E691" s="88"/>
      <c r="F691" s="88"/>
      <c r="G691" s="88"/>
      <c r="H691" s="88"/>
      <c r="I691" s="88"/>
      <c r="J691" s="88"/>
      <c r="K691" s="88"/>
    </row>
    <row r="692" spans="1:11" ht="32.25" customHeight="1">
      <c r="A692" s="1">
        <v>679</v>
      </c>
      <c r="B692" s="8" t="s">
        <v>43</v>
      </c>
      <c r="C692" s="25">
        <f>C693</f>
        <v>7334937</v>
      </c>
      <c r="D692" s="25">
        <f t="shared" ref="D692:J692" si="251">D693</f>
        <v>7334937</v>
      </c>
      <c r="E692" s="25">
        <f t="shared" si="251"/>
        <v>0</v>
      </c>
      <c r="F692" s="25">
        <f t="shared" si="251"/>
        <v>0</v>
      </c>
      <c r="G692" s="25">
        <f t="shared" si="251"/>
        <v>0</v>
      </c>
      <c r="H692" s="25">
        <f t="shared" si="251"/>
        <v>0</v>
      </c>
      <c r="I692" s="25">
        <f t="shared" si="251"/>
        <v>0</v>
      </c>
      <c r="J692" s="25">
        <f t="shared" si="251"/>
        <v>0</v>
      </c>
      <c r="K692" s="26"/>
    </row>
    <row r="693" spans="1:11">
      <c r="A693" s="1">
        <v>680</v>
      </c>
      <c r="B693" s="7" t="s">
        <v>10</v>
      </c>
      <c r="C693" s="25">
        <f>C697</f>
        <v>7334937</v>
      </c>
      <c r="D693" s="25">
        <f>D697</f>
        <v>7334937</v>
      </c>
      <c r="E693" s="25">
        <f t="shared" ref="E693:J693" si="252">E697+E701</f>
        <v>0</v>
      </c>
      <c r="F693" s="25">
        <f t="shared" si="252"/>
        <v>0</v>
      </c>
      <c r="G693" s="25">
        <f t="shared" si="252"/>
        <v>0</v>
      </c>
      <c r="H693" s="25">
        <f t="shared" si="252"/>
        <v>0</v>
      </c>
      <c r="I693" s="25">
        <f t="shared" si="252"/>
        <v>0</v>
      </c>
      <c r="J693" s="25">
        <f t="shared" si="252"/>
        <v>0</v>
      </c>
      <c r="K693" s="26"/>
    </row>
    <row r="694" spans="1:11">
      <c r="A694" s="1">
        <v>681</v>
      </c>
      <c r="B694" s="7" t="s">
        <v>11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6"/>
    </row>
    <row r="695" spans="1:11">
      <c r="A695" s="1">
        <v>682</v>
      </c>
      <c r="B695" s="79" t="s">
        <v>89</v>
      </c>
      <c r="C695" s="88"/>
      <c r="D695" s="88"/>
      <c r="E695" s="88"/>
      <c r="F695" s="88"/>
      <c r="G695" s="88"/>
      <c r="H695" s="88"/>
      <c r="I695" s="88"/>
      <c r="J695" s="88"/>
      <c r="K695" s="88"/>
    </row>
    <row r="696" spans="1:11" ht="49.5" customHeight="1">
      <c r="A696" s="1">
        <v>683</v>
      </c>
      <c r="B696" s="8" t="s">
        <v>176</v>
      </c>
      <c r="C696" s="25">
        <f>C697</f>
        <v>7334937</v>
      </c>
      <c r="D696" s="25">
        <f t="shared" ref="D696:J696" si="253">D697</f>
        <v>7334937</v>
      </c>
      <c r="E696" s="25">
        <f t="shared" si="253"/>
        <v>0</v>
      </c>
      <c r="F696" s="25">
        <f t="shared" si="253"/>
        <v>0</v>
      </c>
      <c r="G696" s="25">
        <f t="shared" si="253"/>
        <v>0</v>
      </c>
      <c r="H696" s="25">
        <f t="shared" si="253"/>
        <v>0</v>
      </c>
      <c r="I696" s="25">
        <f t="shared" si="253"/>
        <v>0</v>
      </c>
      <c r="J696" s="25">
        <f t="shared" si="253"/>
        <v>0</v>
      </c>
      <c r="K696" s="26"/>
    </row>
    <row r="697" spans="1:11">
      <c r="A697" s="1">
        <v>684</v>
      </c>
      <c r="B697" s="7" t="s">
        <v>10</v>
      </c>
      <c r="C697" s="25">
        <f>C701</f>
        <v>7334937</v>
      </c>
      <c r="D697" s="25">
        <f t="shared" ref="D697:I697" si="254">D701</f>
        <v>7334937</v>
      </c>
      <c r="E697" s="25">
        <f t="shared" si="254"/>
        <v>0</v>
      </c>
      <c r="F697" s="25">
        <f t="shared" si="254"/>
        <v>0</v>
      </c>
      <c r="G697" s="25">
        <f t="shared" si="254"/>
        <v>0</v>
      </c>
      <c r="H697" s="25">
        <f t="shared" si="254"/>
        <v>0</v>
      </c>
      <c r="I697" s="25">
        <f t="shared" si="254"/>
        <v>0</v>
      </c>
      <c r="J697" s="25">
        <v>0</v>
      </c>
      <c r="K697" s="26"/>
    </row>
    <row r="698" spans="1:11">
      <c r="A698" s="1">
        <v>685</v>
      </c>
      <c r="B698" s="7" t="s">
        <v>11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>
      <c r="A699" s="1">
        <v>686</v>
      </c>
      <c r="B699" s="28" t="s">
        <v>115</v>
      </c>
      <c r="C699" s="25"/>
      <c r="D699" s="25"/>
      <c r="E699" s="25"/>
      <c r="F699" s="25"/>
      <c r="G699" s="25"/>
      <c r="H699" s="25"/>
      <c r="I699" s="25"/>
      <c r="J699" s="25"/>
      <c r="K699" s="26"/>
    </row>
    <row r="700" spans="1:11" ht="46.5" customHeight="1">
      <c r="A700" s="1">
        <v>687</v>
      </c>
      <c r="B700" s="7" t="s">
        <v>90</v>
      </c>
      <c r="C700" s="25">
        <f>C701</f>
        <v>7334937</v>
      </c>
      <c r="D700" s="25">
        <f t="shared" ref="D700:I700" si="255">D701</f>
        <v>7334937</v>
      </c>
      <c r="E700" s="25">
        <f t="shared" si="255"/>
        <v>0</v>
      </c>
      <c r="F700" s="25">
        <f t="shared" si="255"/>
        <v>0</v>
      </c>
      <c r="G700" s="25">
        <f t="shared" si="255"/>
        <v>0</v>
      </c>
      <c r="H700" s="25">
        <f t="shared" si="255"/>
        <v>0</v>
      </c>
      <c r="I700" s="25">
        <f t="shared" si="255"/>
        <v>0</v>
      </c>
      <c r="J700" s="25">
        <v>0</v>
      </c>
      <c r="K700" s="26"/>
    </row>
    <row r="701" spans="1:11">
      <c r="A701" s="1">
        <v>688</v>
      </c>
      <c r="B701" s="7" t="s">
        <v>10</v>
      </c>
      <c r="C701" s="25">
        <f>D701</f>
        <v>7334937</v>
      </c>
      <c r="D701" s="25">
        <v>7334937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>
      <c r="A702" s="1">
        <v>689</v>
      </c>
      <c r="B702" s="7" t="s">
        <v>11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6"/>
    </row>
    <row r="703" spans="1:11">
      <c r="A703" s="1">
        <v>690</v>
      </c>
      <c r="B703" s="96" t="s">
        <v>216</v>
      </c>
      <c r="C703" s="98"/>
      <c r="D703" s="98"/>
      <c r="E703" s="98"/>
      <c r="F703" s="98"/>
      <c r="G703" s="98"/>
      <c r="H703" s="98"/>
      <c r="I703" s="98"/>
      <c r="J703" s="98"/>
      <c r="K703" s="98"/>
    </row>
    <row r="704" spans="1:11" ht="28.5">
      <c r="A704" s="1">
        <v>691</v>
      </c>
      <c r="B704" s="28" t="s">
        <v>207</v>
      </c>
      <c r="C704" s="49">
        <f>C708+C710</f>
        <v>12382714</v>
      </c>
      <c r="D704" s="49">
        <f t="shared" ref="D704:J704" si="256">D708+D710</f>
        <v>67982</v>
      </c>
      <c r="E704" s="49">
        <f t="shared" si="256"/>
        <v>3118800</v>
      </c>
      <c r="F704" s="49">
        <f t="shared" si="256"/>
        <v>2240432</v>
      </c>
      <c r="G704" s="49">
        <f t="shared" si="256"/>
        <v>2385300</v>
      </c>
      <c r="H704" s="49">
        <f t="shared" si="256"/>
        <v>2285100</v>
      </c>
      <c r="I704" s="49">
        <f t="shared" si="256"/>
        <v>2285100</v>
      </c>
      <c r="J704" s="49">
        <f t="shared" si="256"/>
        <v>0</v>
      </c>
      <c r="K704" s="51"/>
    </row>
    <row r="705" spans="1:11">
      <c r="A705" s="1">
        <v>692</v>
      </c>
      <c r="B705" s="7" t="s">
        <v>3</v>
      </c>
      <c r="C705" s="49">
        <f>C708+C711</f>
        <v>12382714</v>
      </c>
      <c r="D705" s="49">
        <f t="shared" ref="D705:J705" si="257">D708+D711</f>
        <v>67982</v>
      </c>
      <c r="E705" s="49">
        <f t="shared" si="257"/>
        <v>3118800</v>
      </c>
      <c r="F705" s="49">
        <f t="shared" si="257"/>
        <v>2240432</v>
      </c>
      <c r="G705" s="49">
        <f t="shared" si="257"/>
        <v>2385300</v>
      </c>
      <c r="H705" s="49">
        <f t="shared" si="257"/>
        <v>2285100</v>
      </c>
      <c r="I705" s="49">
        <f t="shared" si="257"/>
        <v>2285100</v>
      </c>
      <c r="J705" s="49">
        <f t="shared" si="257"/>
        <v>0</v>
      </c>
      <c r="K705" s="51"/>
    </row>
    <row r="706" spans="1:11">
      <c r="A706" s="1">
        <v>693</v>
      </c>
      <c r="B706" s="28" t="s">
        <v>115</v>
      </c>
      <c r="C706" s="49"/>
      <c r="D706" s="49"/>
      <c r="E706" s="49"/>
      <c r="F706" s="49"/>
      <c r="G706" s="49"/>
      <c r="H706" s="49"/>
      <c r="I706" s="49"/>
      <c r="J706" s="49"/>
      <c r="K706" s="51"/>
    </row>
    <row r="707" spans="1:11">
      <c r="A707" s="1">
        <v>694</v>
      </c>
      <c r="B707" s="7" t="s">
        <v>234</v>
      </c>
      <c r="C707" s="49">
        <f>C708</f>
        <v>912714</v>
      </c>
      <c r="D707" s="49">
        <f t="shared" ref="D707:I707" si="258">D708</f>
        <v>67982</v>
      </c>
      <c r="E707" s="49">
        <f t="shared" si="258"/>
        <v>376800</v>
      </c>
      <c r="F707" s="49">
        <f t="shared" si="258"/>
        <v>90432</v>
      </c>
      <c r="G707" s="49">
        <f t="shared" si="258"/>
        <v>285300</v>
      </c>
      <c r="H707" s="49">
        <f t="shared" si="258"/>
        <v>46100</v>
      </c>
      <c r="I707" s="49">
        <f t="shared" si="258"/>
        <v>46100</v>
      </c>
      <c r="J707" s="50">
        <v>0</v>
      </c>
      <c r="K707" s="51"/>
    </row>
    <row r="708" spans="1:11">
      <c r="A708" s="1">
        <v>695</v>
      </c>
      <c r="B708" s="7" t="s">
        <v>81</v>
      </c>
      <c r="C708" s="49">
        <f>D708+E708+F708+G708+H708+I708+J708</f>
        <v>912714</v>
      </c>
      <c r="D708" s="49">
        <v>67982</v>
      </c>
      <c r="E708" s="49">
        <v>376800</v>
      </c>
      <c r="F708" s="49">
        <v>90432</v>
      </c>
      <c r="G708" s="49">
        <v>285300</v>
      </c>
      <c r="H708" s="49">
        <v>46100</v>
      </c>
      <c r="I708" s="49">
        <v>46100</v>
      </c>
      <c r="J708" s="49">
        <v>0</v>
      </c>
      <c r="K708" s="51"/>
    </row>
    <row r="709" spans="1:11">
      <c r="A709" s="1">
        <v>696</v>
      </c>
      <c r="B709" s="53" t="s">
        <v>116</v>
      </c>
      <c r="C709" s="44"/>
      <c r="D709" s="44"/>
      <c r="E709" s="44"/>
      <c r="F709" s="44"/>
      <c r="G709" s="44"/>
      <c r="H709" s="44"/>
      <c r="I709" s="44"/>
      <c r="J709" s="44"/>
      <c r="K709" s="52"/>
    </row>
    <row r="710" spans="1:11" ht="45">
      <c r="A710" s="1">
        <v>697</v>
      </c>
      <c r="B710" s="7" t="s">
        <v>235</v>
      </c>
      <c r="C710" s="49">
        <f>C711</f>
        <v>11470000</v>
      </c>
      <c r="D710" s="49">
        <f t="shared" ref="D710:J710" si="259">D711</f>
        <v>0</v>
      </c>
      <c r="E710" s="49">
        <f t="shared" si="259"/>
        <v>2742000</v>
      </c>
      <c r="F710" s="49">
        <f t="shared" si="259"/>
        <v>2150000</v>
      </c>
      <c r="G710" s="49">
        <f t="shared" si="259"/>
        <v>2100000</v>
      </c>
      <c r="H710" s="49">
        <f t="shared" si="259"/>
        <v>2239000</v>
      </c>
      <c r="I710" s="49">
        <f t="shared" si="259"/>
        <v>2239000</v>
      </c>
      <c r="J710" s="49">
        <f t="shared" si="259"/>
        <v>0</v>
      </c>
      <c r="K710" s="70"/>
    </row>
    <row r="711" spans="1:11">
      <c r="A711" s="1">
        <v>698</v>
      </c>
      <c r="B711" s="7" t="s">
        <v>3</v>
      </c>
      <c r="C711" s="49">
        <f>D711+E711+F711+G711+H711+I711+J711</f>
        <v>11470000</v>
      </c>
      <c r="D711" s="49">
        <v>0</v>
      </c>
      <c r="E711" s="49">
        <v>2742000</v>
      </c>
      <c r="F711" s="49">
        <v>2150000</v>
      </c>
      <c r="G711" s="49">
        <v>2100000</v>
      </c>
      <c r="H711" s="49">
        <v>2239000</v>
      </c>
      <c r="I711" s="49">
        <v>2239000</v>
      </c>
      <c r="J711" s="49">
        <v>0</v>
      </c>
      <c r="K711" s="70"/>
    </row>
    <row r="712" spans="1:11">
      <c r="A712" s="1">
        <v>699</v>
      </c>
      <c r="B712" s="96" t="s">
        <v>252</v>
      </c>
      <c r="C712" s="97"/>
      <c r="D712" s="97"/>
      <c r="E712" s="97"/>
      <c r="F712" s="97"/>
      <c r="G712" s="97"/>
      <c r="H712" s="97"/>
      <c r="I712" s="97"/>
      <c r="J712" s="97"/>
      <c r="K712" s="97"/>
    </row>
    <row r="713" spans="1:11">
      <c r="A713" s="1">
        <v>700</v>
      </c>
      <c r="B713" s="79" t="s">
        <v>50</v>
      </c>
      <c r="C713" s="88"/>
      <c r="D713" s="88"/>
      <c r="E713" s="88"/>
      <c r="F713" s="88"/>
      <c r="G713" s="88"/>
      <c r="H713" s="88"/>
      <c r="I713" s="88"/>
      <c r="J713" s="88"/>
      <c r="K713" s="88"/>
    </row>
    <row r="714" spans="1:11" ht="30">
      <c r="A714" s="1">
        <v>701</v>
      </c>
      <c r="B714" s="8" t="s">
        <v>43</v>
      </c>
      <c r="C714" s="25">
        <f>C715+C716+C717</f>
        <v>774224303.31999993</v>
      </c>
      <c r="D714" s="25">
        <f t="shared" ref="D714:J714" si="260">D715+D716+D717</f>
        <v>0</v>
      </c>
      <c r="E714" s="25">
        <f t="shared" si="260"/>
        <v>194139265.94999999</v>
      </c>
      <c r="F714" s="25">
        <f t="shared" si="260"/>
        <v>302097090.73000002</v>
      </c>
      <c r="G714" s="25">
        <f t="shared" si="260"/>
        <v>277987946.63999999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>
      <c r="A715" s="1">
        <v>702</v>
      </c>
      <c r="B715" s="8" t="s">
        <v>1</v>
      </c>
      <c r="C715" s="25">
        <f>C724+C729</f>
        <v>129046550.34999999</v>
      </c>
      <c r="D715" s="25">
        <f t="shared" ref="D715:J715" si="261">D724+D729</f>
        <v>0</v>
      </c>
      <c r="E715" s="25">
        <f t="shared" si="261"/>
        <v>22619727.09</v>
      </c>
      <c r="F715" s="25">
        <f t="shared" si="261"/>
        <v>64246808.25</v>
      </c>
      <c r="G715" s="25">
        <f t="shared" si="261"/>
        <v>42180015.009999998</v>
      </c>
      <c r="H715" s="25">
        <f t="shared" si="261"/>
        <v>0</v>
      </c>
      <c r="I715" s="25">
        <f t="shared" si="261"/>
        <v>0</v>
      </c>
      <c r="J715" s="25">
        <f t="shared" si="261"/>
        <v>0</v>
      </c>
      <c r="K715" s="26"/>
    </row>
    <row r="716" spans="1:11">
      <c r="A716" s="1">
        <v>703</v>
      </c>
      <c r="B716" s="7" t="s">
        <v>10</v>
      </c>
      <c r="C716" s="25">
        <f>C720+C725+C735</f>
        <v>404315524.34999996</v>
      </c>
      <c r="D716" s="25">
        <f t="shared" ref="D716:J716" si="262">D720+D725+D735</f>
        <v>0</v>
      </c>
      <c r="E716" s="25">
        <f t="shared" si="262"/>
        <v>116093018.33</v>
      </c>
      <c r="F716" s="25">
        <f t="shared" si="262"/>
        <v>136968405.31</v>
      </c>
      <c r="G716" s="25">
        <f t="shared" si="262"/>
        <v>151254100.71000001</v>
      </c>
      <c r="H716" s="25">
        <f t="shared" si="262"/>
        <v>0</v>
      </c>
      <c r="I716" s="25">
        <f t="shared" si="262"/>
        <v>0</v>
      </c>
      <c r="J716" s="25">
        <f t="shared" si="262"/>
        <v>0</v>
      </c>
      <c r="K716" s="26"/>
    </row>
    <row r="717" spans="1:11">
      <c r="A717" s="1">
        <v>704</v>
      </c>
      <c r="B717" s="7" t="s">
        <v>11</v>
      </c>
      <c r="C717" s="25">
        <f>C721+C726+C732</f>
        <v>240862228.62</v>
      </c>
      <c r="D717" s="25">
        <f t="shared" ref="D717:J717" si="263">D721+D726+D732</f>
        <v>0</v>
      </c>
      <c r="E717" s="25">
        <f t="shared" si="263"/>
        <v>55426520.530000001</v>
      </c>
      <c r="F717" s="25">
        <f t="shared" si="263"/>
        <v>100881877.17</v>
      </c>
      <c r="G717" s="25">
        <f t="shared" si="263"/>
        <v>84553830.919999987</v>
      </c>
      <c r="H717" s="25">
        <f t="shared" si="263"/>
        <v>0</v>
      </c>
      <c r="I717" s="25">
        <f t="shared" si="263"/>
        <v>0</v>
      </c>
      <c r="J717" s="25">
        <f t="shared" si="263"/>
        <v>0</v>
      </c>
      <c r="K717" s="26"/>
    </row>
    <row r="718" spans="1:11">
      <c r="A718" s="1">
        <v>705</v>
      </c>
      <c r="B718" s="28" t="s">
        <v>115</v>
      </c>
      <c r="C718" s="50"/>
      <c r="D718" s="50"/>
      <c r="E718" s="50"/>
      <c r="F718" s="50"/>
      <c r="G718" s="50"/>
      <c r="H718" s="50"/>
      <c r="I718" s="50"/>
      <c r="J718" s="50"/>
      <c r="K718" s="51"/>
    </row>
    <row r="719" spans="1:11" ht="60">
      <c r="A719" s="1">
        <v>706</v>
      </c>
      <c r="B719" s="7" t="s">
        <v>245</v>
      </c>
      <c r="C719" s="50">
        <f t="shared" ref="C719:J719" si="264">C721+C720</f>
        <v>237647266.78999999</v>
      </c>
      <c r="D719" s="50">
        <f t="shared" si="264"/>
        <v>0</v>
      </c>
      <c r="E719" s="49">
        <f t="shared" si="264"/>
        <v>94170470</v>
      </c>
      <c r="F719" s="71">
        <f t="shared" si="264"/>
        <v>113686310.8</v>
      </c>
      <c r="G719" s="49">
        <f t="shared" si="264"/>
        <v>29790485.989999998</v>
      </c>
      <c r="H719" s="49">
        <f t="shared" si="264"/>
        <v>0</v>
      </c>
      <c r="I719" s="49">
        <f t="shared" si="264"/>
        <v>0</v>
      </c>
      <c r="J719" s="49">
        <f t="shared" si="264"/>
        <v>0</v>
      </c>
      <c r="K719" s="51"/>
    </row>
    <row r="720" spans="1:11">
      <c r="A720" s="1">
        <v>707</v>
      </c>
      <c r="B720" s="7" t="s">
        <v>2</v>
      </c>
      <c r="C720" s="61">
        <f>D720+E720+F720+G720+H720+I720+J720</f>
        <v>165600427.16</v>
      </c>
      <c r="D720" s="61">
        <v>0</v>
      </c>
      <c r="E720" s="61">
        <v>82800200</v>
      </c>
      <c r="F720" s="61">
        <v>82800227.159999996</v>
      </c>
      <c r="G720" s="61">
        <v>0</v>
      </c>
      <c r="H720" s="61">
        <v>0</v>
      </c>
      <c r="I720" s="61">
        <v>0</v>
      </c>
      <c r="J720" s="61">
        <v>0</v>
      </c>
      <c r="K720" s="51"/>
    </row>
    <row r="721" spans="1:11">
      <c r="A721" s="1">
        <v>708</v>
      </c>
      <c r="B721" s="7" t="s">
        <v>3</v>
      </c>
      <c r="C721" s="49">
        <f>D721+E721+F721+G721+H721+I721+J721</f>
        <v>72046839.629999995</v>
      </c>
      <c r="D721" s="49">
        <v>0</v>
      </c>
      <c r="E721" s="49">
        <v>11370270</v>
      </c>
      <c r="F721" s="49">
        <v>30886083.640000001</v>
      </c>
      <c r="G721" s="49">
        <v>29790485.989999998</v>
      </c>
      <c r="H721" s="49">
        <v>0</v>
      </c>
      <c r="I721" s="49">
        <v>0</v>
      </c>
      <c r="J721" s="49">
        <v>0</v>
      </c>
      <c r="K721" s="51"/>
    </row>
    <row r="722" spans="1:11">
      <c r="A722" s="1">
        <v>709</v>
      </c>
      <c r="B722" s="28" t="s">
        <v>116</v>
      </c>
      <c r="C722" s="49"/>
      <c r="D722" s="49"/>
      <c r="E722" s="49"/>
      <c r="F722" s="49"/>
      <c r="G722" s="50"/>
      <c r="H722" s="50"/>
      <c r="I722" s="50"/>
      <c r="J722" s="50"/>
      <c r="K722" s="51"/>
    </row>
    <row r="723" spans="1:11" ht="45">
      <c r="A723" s="1">
        <v>710</v>
      </c>
      <c r="B723" s="7" t="s">
        <v>253</v>
      </c>
      <c r="C723" s="61">
        <f>C724+C725+C726</f>
        <v>303370280.82999998</v>
      </c>
      <c r="D723" s="61">
        <f t="shared" ref="D723:J723" si="265">D724+D725+D726</f>
        <v>0</v>
      </c>
      <c r="E723" s="61">
        <f t="shared" si="265"/>
        <v>99968795.950000003</v>
      </c>
      <c r="F723" s="61">
        <f t="shared" si="265"/>
        <v>124163971.68000001</v>
      </c>
      <c r="G723" s="61">
        <f t="shared" si="265"/>
        <v>79237513.199999988</v>
      </c>
      <c r="H723" s="61">
        <f t="shared" si="265"/>
        <v>0</v>
      </c>
      <c r="I723" s="61">
        <f t="shared" si="265"/>
        <v>0</v>
      </c>
      <c r="J723" s="61">
        <f t="shared" si="265"/>
        <v>0</v>
      </c>
      <c r="K723" s="62"/>
    </row>
    <row r="724" spans="1:11">
      <c r="A724" s="1">
        <v>711</v>
      </c>
      <c r="B724" s="59" t="s">
        <v>1</v>
      </c>
      <c r="C724" s="61">
        <f>D724+E724+F724+G724+H724+I724+J724</f>
        <v>22619727.09</v>
      </c>
      <c r="D724" s="61">
        <v>0</v>
      </c>
      <c r="E724" s="49">
        <v>22619727.09</v>
      </c>
      <c r="F724" s="49">
        <v>0</v>
      </c>
      <c r="G724" s="61">
        <v>0</v>
      </c>
      <c r="H724" s="61">
        <v>0</v>
      </c>
      <c r="I724" s="61">
        <v>0</v>
      </c>
      <c r="J724" s="61">
        <v>0</v>
      </c>
      <c r="K724" s="62"/>
    </row>
    <row r="725" spans="1:11">
      <c r="A725" s="1">
        <v>712</v>
      </c>
      <c r="B725" s="59" t="s">
        <v>2</v>
      </c>
      <c r="C725" s="61">
        <f>D725+E725+F725+G725+H725+I725+J725</f>
        <v>113183668.51999998</v>
      </c>
      <c r="D725" s="61">
        <v>0</v>
      </c>
      <c r="E725" s="49">
        <v>33292818.329999998</v>
      </c>
      <c r="F725" s="49">
        <v>54168178.149999999</v>
      </c>
      <c r="G725" s="61">
        <v>25722672.039999999</v>
      </c>
      <c r="H725" s="61">
        <v>0</v>
      </c>
      <c r="I725" s="61">
        <v>0</v>
      </c>
      <c r="J725" s="61">
        <v>0</v>
      </c>
      <c r="K725" s="62"/>
    </row>
    <row r="726" spans="1:11">
      <c r="A726" s="1">
        <v>713</v>
      </c>
      <c r="B726" s="59" t="s">
        <v>3</v>
      </c>
      <c r="C726" s="61">
        <f>D726+E726+F726+G726+H726+I726+J726</f>
        <v>167566885.22</v>
      </c>
      <c r="D726" s="61">
        <v>0</v>
      </c>
      <c r="E726" s="49">
        <v>44056250.530000001</v>
      </c>
      <c r="F726" s="49">
        <v>69995793.530000001</v>
      </c>
      <c r="G726" s="61">
        <v>53514841.159999996</v>
      </c>
      <c r="H726" s="61">
        <v>0</v>
      </c>
      <c r="I726" s="61">
        <v>0</v>
      </c>
      <c r="J726" s="61">
        <v>0</v>
      </c>
      <c r="K726" s="62"/>
    </row>
    <row r="727" spans="1:11">
      <c r="A727" s="1">
        <v>714</v>
      </c>
      <c r="B727" s="68" t="s">
        <v>118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105">
      <c r="A728" s="1">
        <v>715</v>
      </c>
      <c r="B728" s="69" t="s">
        <v>262</v>
      </c>
      <c r="C728" s="61">
        <f>C729</f>
        <v>106426823.25999999</v>
      </c>
      <c r="D728" s="61">
        <f t="shared" ref="D728:J728" si="266">D729</f>
        <v>0</v>
      </c>
      <c r="E728" s="61">
        <f t="shared" si="266"/>
        <v>0</v>
      </c>
      <c r="F728" s="61">
        <f t="shared" si="266"/>
        <v>64246808.25</v>
      </c>
      <c r="G728" s="61">
        <f t="shared" si="266"/>
        <v>42180015.009999998</v>
      </c>
      <c r="H728" s="61">
        <f t="shared" si="266"/>
        <v>0</v>
      </c>
      <c r="I728" s="61">
        <f t="shared" si="266"/>
        <v>0</v>
      </c>
      <c r="J728" s="61">
        <f t="shared" si="266"/>
        <v>0</v>
      </c>
      <c r="K728" s="62"/>
    </row>
    <row r="729" spans="1:11">
      <c r="A729" s="1">
        <v>716</v>
      </c>
      <c r="B729" s="59" t="s">
        <v>1</v>
      </c>
      <c r="C729" s="61">
        <f>D729+E729+F729+G729+H729+I729+J729</f>
        <v>106426823.25999999</v>
      </c>
      <c r="D729" s="61">
        <v>0</v>
      </c>
      <c r="E729" s="49">
        <v>0</v>
      </c>
      <c r="F729" s="49">
        <v>64246808.25</v>
      </c>
      <c r="G729" s="61">
        <v>42180015.009999998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717</v>
      </c>
      <c r="B730" s="68" t="s">
        <v>120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45">
      <c r="A731" s="1">
        <v>718</v>
      </c>
      <c r="B731" s="59" t="s">
        <v>273</v>
      </c>
      <c r="C731" s="61">
        <f>C732</f>
        <v>1248503.77</v>
      </c>
      <c r="D731" s="61">
        <f t="shared" ref="D731:J731" si="267">D732</f>
        <v>0</v>
      </c>
      <c r="E731" s="61">
        <f t="shared" si="267"/>
        <v>0</v>
      </c>
      <c r="F731" s="61">
        <f t="shared" si="267"/>
        <v>0</v>
      </c>
      <c r="G731" s="61">
        <f t="shared" si="267"/>
        <v>1248503.77</v>
      </c>
      <c r="H731" s="61">
        <f t="shared" si="267"/>
        <v>0</v>
      </c>
      <c r="I731" s="61">
        <f t="shared" si="267"/>
        <v>0</v>
      </c>
      <c r="J731" s="61">
        <f t="shared" si="267"/>
        <v>0</v>
      </c>
      <c r="K731" s="62"/>
    </row>
    <row r="732" spans="1:11">
      <c r="A732" s="1">
        <v>719</v>
      </c>
      <c r="B732" s="59" t="s">
        <v>3</v>
      </c>
      <c r="C732" s="61">
        <f>D732+E732+F732+G732+H732+I732+J732</f>
        <v>1248503.77</v>
      </c>
      <c r="D732" s="61">
        <v>0</v>
      </c>
      <c r="E732" s="49">
        <v>0</v>
      </c>
      <c r="F732" s="49">
        <v>0</v>
      </c>
      <c r="G732" s="61">
        <v>1248503.77</v>
      </c>
      <c r="H732" s="61">
        <v>0</v>
      </c>
      <c r="I732" s="61">
        <v>0</v>
      </c>
      <c r="J732" s="61">
        <v>0</v>
      </c>
      <c r="K732" s="62"/>
    </row>
    <row r="733" spans="1:11">
      <c r="A733" s="1">
        <v>720</v>
      </c>
      <c r="B733" s="68" t="s">
        <v>122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75">
      <c r="A734" s="1">
        <v>721</v>
      </c>
      <c r="B734" s="59" t="s">
        <v>276</v>
      </c>
      <c r="C734" s="61">
        <f>C735</f>
        <v>125531428.67</v>
      </c>
      <c r="D734" s="61">
        <f t="shared" ref="D734:J734" si="268">D735</f>
        <v>0</v>
      </c>
      <c r="E734" s="61">
        <f t="shared" si="268"/>
        <v>0</v>
      </c>
      <c r="F734" s="61">
        <f t="shared" si="268"/>
        <v>0</v>
      </c>
      <c r="G734" s="61">
        <f t="shared" si="268"/>
        <v>125531428.67</v>
      </c>
      <c r="H734" s="61">
        <f t="shared" si="268"/>
        <v>0</v>
      </c>
      <c r="I734" s="61">
        <f t="shared" si="268"/>
        <v>0</v>
      </c>
      <c r="J734" s="61">
        <f t="shared" si="268"/>
        <v>0</v>
      </c>
      <c r="K734" s="62"/>
    </row>
    <row r="735" spans="1:11">
      <c r="A735" s="1">
        <v>722</v>
      </c>
      <c r="B735" s="59" t="s">
        <v>2</v>
      </c>
      <c r="C735" s="61">
        <f>D735+E735+F735+G735+H735+I735+J735</f>
        <v>125531428.67</v>
      </c>
      <c r="D735" s="61">
        <v>0</v>
      </c>
      <c r="E735" s="49">
        <v>0</v>
      </c>
      <c r="F735" s="49">
        <v>0</v>
      </c>
      <c r="G735" s="61">
        <v>125531428.67</v>
      </c>
      <c r="H735" s="61">
        <v>0</v>
      </c>
      <c r="I735" s="61">
        <v>0</v>
      </c>
      <c r="J735" s="61">
        <v>0</v>
      </c>
      <c r="K735" s="62"/>
    </row>
    <row r="736" spans="1:11" ht="34.5" customHeight="1">
      <c r="A736" s="1">
        <v>723</v>
      </c>
      <c r="B736" s="79" t="s">
        <v>254</v>
      </c>
      <c r="C736" s="97"/>
      <c r="D736" s="97"/>
      <c r="E736" s="97"/>
      <c r="F736" s="97"/>
      <c r="G736" s="97"/>
      <c r="H736" s="97"/>
      <c r="I736" s="97"/>
      <c r="J736" s="97"/>
      <c r="K736" s="97"/>
    </row>
    <row r="737" spans="1:11" ht="15" customHeight="1">
      <c r="A737" s="1">
        <v>724</v>
      </c>
      <c r="B737" s="79" t="s">
        <v>50</v>
      </c>
      <c r="C737" s="79"/>
      <c r="D737" s="79"/>
      <c r="E737" s="79"/>
      <c r="F737" s="79"/>
      <c r="G737" s="79"/>
      <c r="H737" s="79"/>
      <c r="I737" s="79"/>
      <c r="J737" s="79"/>
      <c r="K737" s="79"/>
    </row>
    <row r="738" spans="1:11" ht="30">
      <c r="A738" s="1">
        <v>725</v>
      </c>
      <c r="B738" s="8" t="s">
        <v>43</v>
      </c>
      <c r="C738" s="61">
        <f>C741</f>
        <v>15311495</v>
      </c>
      <c r="D738" s="61">
        <f t="shared" ref="D738:J738" si="269">D741</f>
        <v>0</v>
      </c>
      <c r="E738" s="61">
        <f t="shared" si="269"/>
        <v>14444495</v>
      </c>
      <c r="F738" s="61">
        <f t="shared" si="269"/>
        <v>867000</v>
      </c>
      <c r="G738" s="61">
        <f t="shared" si="269"/>
        <v>0</v>
      </c>
      <c r="H738" s="61">
        <f t="shared" si="269"/>
        <v>0</v>
      </c>
      <c r="I738" s="61">
        <f t="shared" si="269"/>
        <v>0</v>
      </c>
      <c r="J738" s="61">
        <f t="shared" si="269"/>
        <v>0</v>
      </c>
      <c r="K738" s="62"/>
    </row>
    <row r="739" spans="1:11">
      <c r="A739" s="1">
        <v>726</v>
      </c>
      <c r="B739" s="8" t="s">
        <v>1</v>
      </c>
      <c r="C739" s="61">
        <v>0</v>
      </c>
      <c r="D739" s="61">
        <v>0</v>
      </c>
      <c r="E739" s="61">
        <v>0</v>
      </c>
      <c r="F739" s="61">
        <v>0</v>
      </c>
      <c r="G739" s="61">
        <v>0</v>
      </c>
      <c r="H739" s="61">
        <v>0</v>
      </c>
      <c r="I739" s="61">
        <v>0</v>
      </c>
      <c r="J739" s="61">
        <v>0</v>
      </c>
      <c r="K739" s="62"/>
    </row>
    <row r="740" spans="1:11">
      <c r="A740" s="1">
        <v>727</v>
      </c>
      <c r="B740" s="7" t="s">
        <v>10</v>
      </c>
      <c r="C740" s="61">
        <v>0</v>
      </c>
      <c r="D740" s="61">
        <v>0</v>
      </c>
      <c r="E740" s="61">
        <v>0</v>
      </c>
      <c r="F740" s="61">
        <v>0</v>
      </c>
      <c r="G740" s="61">
        <v>0</v>
      </c>
      <c r="H740" s="61">
        <v>0</v>
      </c>
      <c r="I740" s="61">
        <v>0</v>
      </c>
      <c r="J740" s="61">
        <v>0</v>
      </c>
      <c r="K740" s="62"/>
    </row>
    <row r="741" spans="1:11">
      <c r="A741" s="1">
        <v>728</v>
      </c>
      <c r="B741" s="7" t="s">
        <v>11</v>
      </c>
      <c r="C741" s="63">
        <f>C744</f>
        <v>15311495</v>
      </c>
      <c r="D741" s="63">
        <f t="shared" ref="D741:J741" si="270">D744</f>
        <v>0</v>
      </c>
      <c r="E741" s="63">
        <f t="shared" si="270"/>
        <v>14444495</v>
      </c>
      <c r="F741" s="63">
        <f t="shared" si="270"/>
        <v>867000</v>
      </c>
      <c r="G741" s="63">
        <f t="shared" si="270"/>
        <v>0</v>
      </c>
      <c r="H741" s="63">
        <f t="shared" si="270"/>
        <v>0</v>
      </c>
      <c r="I741" s="63">
        <f t="shared" si="270"/>
        <v>0</v>
      </c>
      <c r="J741" s="63">
        <f t="shared" si="270"/>
        <v>0</v>
      </c>
      <c r="K741" s="64"/>
    </row>
    <row r="742" spans="1:11">
      <c r="A742" s="1">
        <v>729</v>
      </c>
      <c r="B742" s="28" t="s">
        <v>115</v>
      </c>
      <c r="C742" s="63"/>
      <c r="D742" s="63"/>
      <c r="E742" s="63"/>
      <c r="F742" s="63"/>
      <c r="G742" s="63"/>
      <c r="H742" s="63"/>
      <c r="I742" s="63"/>
      <c r="J742" s="63"/>
      <c r="K742" s="64"/>
    </row>
    <row r="743" spans="1:11" ht="30">
      <c r="A743" s="1">
        <v>730</v>
      </c>
      <c r="B743" s="7" t="s">
        <v>255</v>
      </c>
      <c r="C743" s="63">
        <f>C744</f>
        <v>15311495</v>
      </c>
      <c r="D743" s="63">
        <f t="shared" ref="D743:J743" si="271">D744</f>
        <v>0</v>
      </c>
      <c r="E743" s="63">
        <f t="shared" si="271"/>
        <v>14444495</v>
      </c>
      <c r="F743" s="63">
        <f t="shared" si="271"/>
        <v>867000</v>
      </c>
      <c r="G743" s="63">
        <f t="shared" si="271"/>
        <v>0</v>
      </c>
      <c r="H743" s="63">
        <f t="shared" si="271"/>
        <v>0</v>
      </c>
      <c r="I743" s="63">
        <f t="shared" si="271"/>
        <v>0</v>
      </c>
      <c r="J743" s="63">
        <f t="shared" si="271"/>
        <v>0</v>
      </c>
      <c r="K743" s="64"/>
    </row>
    <row r="744" spans="1:11">
      <c r="A744" s="1">
        <v>731</v>
      </c>
      <c r="B744" s="7" t="s">
        <v>3</v>
      </c>
      <c r="C744" s="63">
        <f>D744+E744+F744+G744+H744+I744+J744</f>
        <v>15311495</v>
      </c>
      <c r="D744" s="63">
        <v>0</v>
      </c>
      <c r="E744" s="63">
        <v>14444495</v>
      </c>
      <c r="F744" s="63">
        <v>867000</v>
      </c>
      <c r="G744" s="63">
        <v>0</v>
      </c>
      <c r="H744" s="63">
        <v>0</v>
      </c>
      <c r="I744" s="63">
        <v>0</v>
      </c>
      <c r="J744" s="63">
        <v>0</v>
      </c>
      <c r="K744" s="64"/>
    </row>
    <row r="745" spans="1:11">
      <c r="B745" s="60"/>
      <c r="C745" s="65"/>
      <c r="D745" s="65"/>
      <c r="E745" s="65"/>
      <c r="F745" s="65"/>
      <c r="G745" s="65"/>
      <c r="H745" s="65"/>
      <c r="I745" s="65"/>
      <c r="J745" s="65"/>
      <c r="K745" s="66"/>
    </row>
  </sheetData>
  <mergeCells count="47">
    <mergeCell ref="B428:K428"/>
    <mergeCell ref="B712:K712"/>
    <mergeCell ref="B713:K713"/>
    <mergeCell ref="B736:K736"/>
    <mergeCell ref="B737:K737"/>
    <mergeCell ref="B703:K703"/>
    <mergeCell ref="B695:K695"/>
    <mergeCell ref="B691:K691"/>
    <mergeCell ref="B687:K687"/>
    <mergeCell ref="B629:K629"/>
    <mergeCell ref="B436:K436"/>
    <mergeCell ref="B586:K586"/>
    <mergeCell ref="B471:K471"/>
    <mergeCell ref="B472:K472"/>
    <mergeCell ref="B581:K581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2017-03-09T09:15:20Z</cp:lastPrinted>
  <dcterms:created xsi:type="dcterms:W3CDTF">2014-11-11T06:52:36Z</dcterms:created>
  <dcterms:modified xsi:type="dcterms:W3CDTF">2017-09-04T11:59:13Z</dcterms:modified>
</cp:coreProperties>
</file>